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D6ACCC72-344D-4AB2-BB15-6C32C14C6063}" xr6:coauthVersionLast="36" xr6:coauthVersionMax="47" xr10:uidLastSave="{00000000-0000-0000-0000-000000000000}"/>
  <bookViews>
    <workbookView xWindow="-105" yWindow="-105" windowWidth="23250" windowHeight="12450" activeTab="3" xr2:uid="{2D2BD2F4-BD4F-44F3-8F24-153CD9151251}"/>
  </bookViews>
  <sheets>
    <sheet name="Procedimiento de contratación" sheetId="1" r:id="rId1"/>
    <sheet name="Capitulo-Partida" sheetId="2" r:id="rId2"/>
    <sheet name="Presupuesto fuera PAAAS" sheetId="3" r:id="rId3"/>
    <sheet name="Calendarizado- Capítulo" sheetId="4" r:id="rId4"/>
  </sheets>
  <definedNames>
    <definedName name="_xlnm.Print_Area" localSheetId="3">'Calendarizado- Capítulo'!$A$1:$AI$37</definedName>
    <definedName name="_xlnm.Print_Area" localSheetId="1">'Capitulo-Partida'!$A$1:$AI$130</definedName>
    <definedName name="_xlnm.Print_Area" localSheetId="2">'Presupuesto fuera PAAAS'!$A$1:$J$41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4" l="1"/>
  <c r="K23" i="4"/>
  <c r="H21" i="4"/>
  <c r="D21" i="4" s="1"/>
  <c r="H20" i="4"/>
  <c r="D20" i="4" s="1"/>
  <c r="S18" i="4"/>
  <c r="R18" i="4"/>
  <c r="Q18" i="4"/>
  <c r="P18" i="4"/>
  <c r="O18" i="4"/>
  <c r="N18" i="4"/>
  <c r="M18" i="4"/>
  <c r="L18" i="4"/>
  <c r="K18" i="4"/>
  <c r="J18" i="4"/>
  <c r="I18" i="4"/>
  <c r="G18" i="4"/>
  <c r="F18" i="4"/>
  <c r="E18" i="4"/>
  <c r="C18" i="4"/>
  <c r="D17" i="4"/>
  <c r="D16" i="4"/>
  <c r="N15" i="4"/>
  <c r="D15" i="4"/>
  <c r="D14" i="4" s="1"/>
  <c r="C15" i="4"/>
  <c r="C14" i="4" s="1"/>
  <c r="C23" i="4" s="1"/>
  <c r="S14" i="4"/>
  <c r="R14" i="4"/>
  <c r="Q14" i="4"/>
  <c r="P14" i="4"/>
  <c r="P23" i="4" s="1"/>
  <c r="O14" i="4"/>
  <c r="N14" i="4"/>
  <c r="M14" i="4"/>
  <c r="L14" i="4"/>
  <c r="K14" i="4"/>
  <c r="J14" i="4"/>
  <c r="I14" i="4"/>
  <c r="H14" i="4"/>
  <c r="G14" i="4"/>
  <c r="F14" i="4"/>
  <c r="E14" i="4"/>
  <c r="D13" i="4"/>
  <c r="D12" i="4"/>
  <c r="D11" i="4"/>
  <c r="D10" i="4" s="1"/>
  <c r="S10" i="4"/>
  <c r="R10" i="4"/>
  <c r="R23" i="4" s="1"/>
  <c r="Q10" i="4"/>
  <c r="Q23" i="4" s="1"/>
  <c r="P10" i="4"/>
  <c r="O10" i="4"/>
  <c r="O23" i="4" s="1"/>
  <c r="N10" i="4"/>
  <c r="N23" i="4" s="1"/>
  <c r="M10" i="4"/>
  <c r="M23" i="4" s="1"/>
  <c r="L10" i="4"/>
  <c r="L23" i="4" s="1"/>
  <c r="K10" i="4"/>
  <c r="J10" i="4"/>
  <c r="J23" i="4" s="1"/>
  <c r="I10" i="4"/>
  <c r="I23" i="4" s="1"/>
  <c r="H10" i="4"/>
  <c r="G10" i="4"/>
  <c r="G23" i="4" s="1"/>
  <c r="F10" i="4"/>
  <c r="F23" i="4" s="1"/>
  <c r="E10" i="4"/>
  <c r="E23" i="4" s="1"/>
  <c r="C10" i="4"/>
  <c r="F11" i="3"/>
  <c r="G11" i="3"/>
  <c r="F14" i="3"/>
  <c r="G14" i="3"/>
  <c r="F22" i="3"/>
  <c r="G22" i="3"/>
  <c r="F27" i="3"/>
  <c r="G27" i="3"/>
  <c r="H27" i="3"/>
  <c r="I27" i="3"/>
  <c r="J27" i="3"/>
  <c r="T8" i="2"/>
  <c r="U8" i="2"/>
  <c r="V8" i="2"/>
  <c r="W8" i="2"/>
  <c r="X8" i="2"/>
  <c r="Y8" i="2"/>
  <c r="AB8" i="2"/>
  <c r="AC8" i="2"/>
  <c r="AD8" i="2"/>
  <c r="AE8" i="2"/>
  <c r="AF8" i="2"/>
  <c r="AG8" i="2"/>
  <c r="B11" i="2"/>
  <c r="C11" i="2"/>
  <c r="D11" i="2"/>
  <c r="E11" i="2"/>
  <c r="F11" i="2"/>
  <c r="G11" i="2"/>
  <c r="H11" i="2"/>
  <c r="I11" i="2"/>
  <c r="L11" i="2"/>
  <c r="M11" i="2"/>
  <c r="N11" i="2"/>
  <c r="O11" i="2"/>
  <c r="P11" i="2"/>
  <c r="Q11" i="2"/>
  <c r="Z11" i="2"/>
  <c r="AH11" i="2"/>
  <c r="I12" i="2"/>
  <c r="R12" i="2"/>
  <c r="Z12" i="2"/>
  <c r="AH12" i="2"/>
  <c r="I13" i="2"/>
  <c r="R13" i="2"/>
  <c r="Z10" i="2" s="1"/>
  <c r="AH10" i="2" s="1"/>
  <c r="Z13" i="2"/>
  <c r="AH13" i="2"/>
  <c r="I14" i="2"/>
  <c r="R14" i="2"/>
  <c r="Z14" i="2"/>
  <c r="AH14" i="2"/>
  <c r="I15" i="2"/>
  <c r="R15" i="2"/>
  <c r="Z15" i="2"/>
  <c r="AH15" i="2"/>
  <c r="I16" i="2"/>
  <c r="R16" i="2"/>
  <c r="Z16" i="2"/>
  <c r="AH16" i="2"/>
  <c r="I17" i="2"/>
  <c r="R17" i="2"/>
  <c r="Z17" i="2"/>
  <c r="AH17" i="2"/>
  <c r="I18" i="2"/>
  <c r="R18" i="2"/>
  <c r="I19" i="2"/>
  <c r="R19" i="2"/>
  <c r="Z19" i="2"/>
  <c r="AH19" i="2"/>
  <c r="I20" i="2"/>
  <c r="R20" i="2"/>
  <c r="I21" i="2"/>
  <c r="R21" i="2"/>
  <c r="Z18" i="2" s="1"/>
  <c r="AH18" i="2" s="1"/>
  <c r="Z21" i="2"/>
  <c r="AH21" i="2"/>
  <c r="I22" i="2"/>
  <c r="R22" i="2"/>
  <c r="I23" i="2"/>
  <c r="R23" i="2"/>
  <c r="Z20" i="2" s="1"/>
  <c r="AH20" i="2" s="1"/>
  <c r="Z23" i="2"/>
  <c r="AH23" i="2"/>
  <c r="I24" i="2"/>
  <c r="R24" i="2"/>
  <c r="Z24" i="2"/>
  <c r="AH24" i="2"/>
  <c r="I25" i="2"/>
  <c r="R25" i="2"/>
  <c r="Z22" i="2" s="1"/>
  <c r="AH22" i="2" s="1"/>
  <c r="Z25" i="2"/>
  <c r="AH25" i="2"/>
  <c r="I26" i="2"/>
  <c r="R26" i="2"/>
  <c r="I27" i="2"/>
  <c r="R27" i="2"/>
  <c r="Z27" i="2"/>
  <c r="AH27" i="2"/>
  <c r="I28" i="2"/>
  <c r="R28" i="2"/>
  <c r="I29" i="2"/>
  <c r="R29" i="2"/>
  <c r="Z26" i="2" s="1"/>
  <c r="AH26" i="2" s="1"/>
  <c r="Z29" i="2"/>
  <c r="AH29" i="2"/>
  <c r="I30" i="2"/>
  <c r="R30" i="2"/>
  <c r="Z28" i="2" s="1"/>
  <c r="AH28" i="2" s="1"/>
  <c r="Z30" i="2"/>
  <c r="AH30" i="2"/>
  <c r="I31" i="2"/>
  <c r="R31" i="2"/>
  <c r="Z31" i="2"/>
  <c r="AH31" i="2"/>
  <c r="I32" i="2"/>
  <c r="R32" i="2"/>
  <c r="I33" i="2"/>
  <c r="R33" i="2" s="1"/>
  <c r="Z33" i="2"/>
  <c r="AH33" i="2"/>
  <c r="I34" i="2"/>
  <c r="R34" i="2"/>
  <c r="Z34" i="2"/>
  <c r="AH34" i="2" s="1"/>
  <c r="I35" i="2"/>
  <c r="R35" i="2" s="1"/>
  <c r="Z32" i="2" s="1"/>
  <c r="AH32" i="2" s="1"/>
  <c r="Z35" i="2"/>
  <c r="AH35" i="2"/>
  <c r="I36" i="2"/>
  <c r="R36" i="2"/>
  <c r="I37" i="2"/>
  <c r="R37" i="2" s="1"/>
  <c r="Z37" i="2"/>
  <c r="AH37" i="2"/>
  <c r="I38" i="2"/>
  <c r="R38" i="2"/>
  <c r="Z36" i="2" s="1"/>
  <c r="AH36" i="2" s="1"/>
  <c r="Z38" i="2"/>
  <c r="AH38" i="2" s="1"/>
  <c r="I39" i="2"/>
  <c r="R39" i="2" s="1"/>
  <c r="B40" i="2"/>
  <c r="C40" i="2"/>
  <c r="D40" i="2"/>
  <c r="E40" i="2"/>
  <c r="F40" i="2"/>
  <c r="G40" i="2"/>
  <c r="H40" i="2"/>
  <c r="I40" i="2"/>
  <c r="L40" i="2"/>
  <c r="M40" i="2"/>
  <c r="N40" i="2"/>
  <c r="O40" i="2"/>
  <c r="P40" i="2"/>
  <c r="Q40" i="2"/>
  <c r="I41" i="2"/>
  <c r="R41" i="2" s="1"/>
  <c r="I42" i="2"/>
  <c r="R42" i="2"/>
  <c r="Z42" i="2"/>
  <c r="AH42" i="2"/>
  <c r="I43" i="2"/>
  <c r="R43" i="2" s="1"/>
  <c r="Z40" i="2" s="1"/>
  <c r="AH40" i="2" s="1"/>
  <c r="Z43" i="2"/>
  <c r="AH43" i="2" s="1"/>
  <c r="I44" i="2"/>
  <c r="R44" i="2"/>
  <c r="Z41" i="2" s="1"/>
  <c r="AH41" i="2" s="1"/>
  <c r="Z44" i="2"/>
  <c r="AH44" i="2"/>
  <c r="I45" i="2"/>
  <c r="R45" i="2" s="1"/>
  <c r="Z45" i="2"/>
  <c r="AH45" i="2" s="1"/>
  <c r="I46" i="2"/>
  <c r="R46" i="2"/>
  <c r="Z46" i="2"/>
  <c r="AH46" i="2"/>
  <c r="I47" i="2"/>
  <c r="R47" i="2" s="1"/>
  <c r="Z47" i="2"/>
  <c r="AH47" i="2" s="1"/>
  <c r="I48" i="2"/>
  <c r="R48" i="2"/>
  <c r="I49" i="2"/>
  <c r="R49" i="2" s="1"/>
  <c r="Z48" i="2" s="1"/>
  <c r="AH48" i="2" s="1"/>
  <c r="Z49" i="2"/>
  <c r="AH49" i="2" s="1"/>
  <c r="I50" i="2"/>
  <c r="R50" i="2"/>
  <c r="Z50" i="2"/>
  <c r="AH50" i="2"/>
  <c r="I51" i="2"/>
  <c r="R51" i="2" s="1"/>
  <c r="Z51" i="2"/>
  <c r="AH51" i="2" s="1"/>
  <c r="I52" i="2"/>
  <c r="R52" i="2"/>
  <c r="Z52" i="2"/>
  <c r="AH52" i="2"/>
  <c r="I53" i="2"/>
  <c r="R53" i="2" s="1"/>
  <c r="Z53" i="2"/>
  <c r="AH53" i="2" s="1"/>
  <c r="I54" i="2"/>
  <c r="R54" i="2"/>
  <c r="Z54" i="2"/>
  <c r="AH54" i="2"/>
  <c r="I55" i="2"/>
  <c r="R55" i="2" s="1"/>
  <c r="I56" i="2"/>
  <c r="R56" i="2"/>
  <c r="I57" i="2"/>
  <c r="R57" i="2" s="1"/>
  <c r="I58" i="2"/>
  <c r="R58" i="2"/>
  <c r="Z55" i="2" s="1"/>
  <c r="AH55" i="2" s="1"/>
  <c r="I59" i="2"/>
  <c r="R59" i="2" s="1"/>
  <c r="Z56" i="2" s="1"/>
  <c r="AH56" i="2" s="1"/>
  <c r="I60" i="2"/>
  <c r="R60" i="2"/>
  <c r="Z57" i="2" s="1"/>
  <c r="AH57" i="2" s="1"/>
  <c r="I61" i="2"/>
  <c r="R61" i="2" s="1"/>
  <c r="Z58" i="2" s="1"/>
  <c r="AH58" i="2" s="1"/>
  <c r="I62" i="2"/>
  <c r="R62" i="2"/>
  <c r="Z59" i="2" s="1"/>
  <c r="AH59" i="2" s="1"/>
  <c r="I63" i="2"/>
  <c r="R63" i="2" s="1"/>
  <c r="Z60" i="2" s="1"/>
  <c r="AH60" i="2" s="1"/>
  <c r="I64" i="2"/>
  <c r="R64" i="2"/>
  <c r="Z61" i="2" s="1"/>
  <c r="AH61" i="2" s="1"/>
  <c r="I65" i="2"/>
  <c r="R65" i="2" s="1"/>
  <c r="Z62" i="2" s="1"/>
  <c r="AH62" i="2" s="1"/>
  <c r="I66" i="2"/>
  <c r="R66" i="2"/>
  <c r="Z63" i="2" s="1"/>
  <c r="AH63" i="2" s="1"/>
  <c r="I67" i="2"/>
  <c r="R67" i="2" s="1"/>
  <c r="Z64" i="2" s="1"/>
  <c r="AH64" i="2" s="1"/>
  <c r="I68" i="2"/>
  <c r="R68" i="2"/>
  <c r="Z65" i="2" s="1"/>
  <c r="AH65" i="2" s="1"/>
  <c r="I69" i="2"/>
  <c r="R69" i="2" s="1"/>
  <c r="Z66" i="2" s="1"/>
  <c r="AH66" i="2" s="1"/>
  <c r="I70" i="2"/>
  <c r="R70" i="2"/>
  <c r="Z67" i="2" s="1"/>
  <c r="AH67" i="2" s="1"/>
  <c r="I71" i="2"/>
  <c r="R71" i="2" s="1"/>
  <c r="Z68" i="2" s="1"/>
  <c r="AH68" i="2" s="1"/>
  <c r="I72" i="2"/>
  <c r="R72" i="2"/>
  <c r="Z69" i="2" s="1"/>
  <c r="AH69" i="2" s="1"/>
  <c r="I73" i="2"/>
  <c r="R73" i="2" s="1"/>
  <c r="Z70" i="2" s="1"/>
  <c r="AH70" i="2" s="1"/>
  <c r="I74" i="2"/>
  <c r="R74" i="2"/>
  <c r="Z71" i="2" s="1"/>
  <c r="AH71" i="2" s="1"/>
  <c r="I75" i="2"/>
  <c r="R75" i="2" s="1"/>
  <c r="Z72" i="2" s="1"/>
  <c r="AH72" i="2" s="1"/>
  <c r="I76" i="2"/>
  <c r="R76" i="2"/>
  <c r="Z73" i="2" s="1"/>
  <c r="AH73" i="2" s="1"/>
  <c r="I77" i="2"/>
  <c r="R77" i="2" s="1"/>
  <c r="Z74" i="2" s="1"/>
  <c r="AH74" i="2" s="1"/>
  <c r="I78" i="2"/>
  <c r="R78" i="2"/>
  <c r="Z75" i="2" s="1"/>
  <c r="AH75" i="2" s="1"/>
  <c r="I79" i="2"/>
  <c r="R79" i="2" s="1"/>
  <c r="Z76" i="2" s="1"/>
  <c r="AH76" i="2" s="1"/>
  <c r="I80" i="2"/>
  <c r="R80" i="2"/>
  <c r="Z77" i="2" s="1"/>
  <c r="AH77" i="2" s="1"/>
  <c r="I81" i="2"/>
  <c r="R81" i="2" s="1"/>
  <c r="Z78" i="2" s="1"/>
  <c r="AH78" i="2" s="1"/>
  <c r="I82" i="2"/>
  <c r="R82" i="2"/>
  <c r="Z79" i="2" s="1"/>
  <c r="AH79" i="2" s="1"/>
  <c r="I83" i="2"/>
  <c r="R83" i="2" s="1"/>
  <c r="Z80" i="2" s="1"/>
  <c r="AH80" i="2" s="1"/>
  <c r="I84" i="2"/>
  <c r="R84" i="2"/>
  <c r="Z81" i="2" s="1"/>
  <c r="AH81" i="2" s="1"/>
  <c r="I85" i="2"/>
  <c r="R85" i="2" s="1"/>
  <c r="Z82" i="2" s="1"/>
  <c r="AH82" i="2" s="1"/>
  <c r="I86" i="2"/>
  <c r="R86" i="2"/>
  <c r="Z83" i="2" s="1"/>
  <c r="AH83" i="2" s="1"/>
  <c r="I87" i="2"/>
  <c r="R87" i="2" s="1"/>
  <c r="Z84" i="2" s="1"/>
  <c r="AH84" i="2" s="1"/>
  <c r="I88" i="2"/>
  <c r="R88" i="2"/>
  <c r="Z85" i="2" s="1"/>
  <c r="AH85" i="2" s="1"/>
  <c r="I89" i="2"/>
  <c r="R89" i="2" s="1"/>
  <c r="Z86" i="2" s="1"/>
  <c r="AH86" i="2" s="1"/>
  <c r="I90" i="2"/>
  <c r="R90" i="2"/>
  <c r="Z87" i="2" s="1"/>
  <c r="AH87" i="2" s="1"/>
  <c r="I91" i="2"/>
  <c r="R91" i="2" s="1"/>
  <c r="Z88" i="2" s="1"/>
  <c r="AH88" i="2" s="1"/>
  <c r="I92" i="2"/>
  <c r="R92" i="2"/>
  <c r="Z89" i="2" s="1"/>
  <c r="AH89" i="2" s="1"/>
  <c r="I93" i="2"/>
  <c r="R93" i="2" s="1"/>
  <c r="Z90" i="2" s="1"/>
  <c r="AH90" i="2" s="1"/>
  <c r="I94" i="2"/>
  <c r="R94" i="2"/>
  <c r="Z91" i="2" s="1"/>
  <c r="AH91" i="2" s="1"/>
  <c r="I95" i="2"/>
  <c r="R95" i="2" s="1"/>
  <c r="Z92" i="2" s="1"/>
  <c r="AH92" i="2" s="1"/>
  <c r="I96" i="2"/>
  <c r="R96" i="2"/>
  <c r="Z93" i="2" s="1"/>
  <c r="AH93" i="2" s="1"/>
  <c r="I97" i="2"/>
  <c r="R97" i="2" s="1"/>
  <c r="Z94" i="2" s="1"/>
  <c r="AH94" i="2" s="1"/>
  <c r="I98" i="2"/>
  <c r="R98" i="2"/>
  <c r="Z95" i="2" s="1"/>
  <c r="AH95" i="2" s="1"/>
  <c r="I99" i="2"/>
  <c r="R99" i="2" s="1"/>
  <c r="Z96" i="2" s="1"/>
  <c r="AH96" i="2" s="1"/>
  <c r="I100" i="2"/>
  <c r="R100" i="2"/>
  <c r="Z97" i="2" s="1"/>
  <c r="AH97" i="2" s="1"/>
  <c r="I101" i="2"/>
  <c r="R101" i="2" s="1"/>
  <c r="Z98" i="2" s="1"/>
  <c r="AH98" i="2" s="1"/>
  <c r="I102" i="2"/>
  <c r="R102" i="2"/>
  <c r="Z99" i="2" s="1"/>
  <c r="AH99" i="2" s="1"/>
  <c r="I103" i="2"/>
  <c r="R103" i="2" s="1"/>
  <c r="Z100" i="2" s="1"/>
  <c r="AH100" i="2" s="1"/>
  <c r="I104" i="2"/>
  <c r="R104" i="2"/>
  <c r="Z101" i="2" s="1"/>
  <c r="AH101" i="2" s="1"/>
  <c r="I105" i="2"/>
  <c r="R105" i="2" s="1"/>
  <c r="Z102" i="2" s="1"/>
  <c r="AH102" i="2" s="1"/>
  <c r="I106" i="2"/>
  <c r="R106" i="2"/>
  <c r="Z103" i="2" s="1"/>
  <c r="AH103" i="2" s="1"/>
  <c r="I107" i="2"/>
  <c r="R107" i="2" s="1"/>
  <c r="Z104" i="2" s="1"/>
  <c r="AH104" i="2" s="1"/>
  <c r="I108" i="2"/>
  <c r="R108" i="2"/>
  <c r="Z105" i="2" s="1"/>
  <c r="AH105" i="2" s="1"/>
  <c r="Z108" i="2"/>
  <c r="AH108" i="2"/>
  <c r="I109" i="2"/>
  <c r="R109" i="2" s="1"/>
  <c r="Z106" i="2" s="1"/>
  <c r="AH106" i="2" s="1"/>
  <c r="I110" i="2"/>
  <c r="R110" i="2"/>
  <c r="Z107" i="2" s="1"/>
  <c r="AH107" i="2" s="1"/>
  <c r="T110" i="2"/>
  <c r="T112" i="2" s="1"/>
  <c r="U110" i="2"/>
  <c r="U112" i="2" s="1"/>
  <c r="V110" i="2"/>
  <c r="V112" i="2" s="1"/>
  <c r="W110" i="2"/>
  <c r="X110" i="2"/>
  <c r="Y110" i="2"/>
  <c r="AB110" i="2"/>
  <c r="AB112" i="2" s="1"/>
  <c r="AC110" i="2"/>
  <c r="AC112" i="2" s="1"/>
  <c r="AD110" i="2"/>
  <c r="AD112" i="2" s="1"/>
  <c r="AE110" i="2"/>
  <c r="AE112" i="2" s="1"/>
  <c r="AF110" i="2"/>
  <c r="AG110" i="2"/>
  <c r="I111" i="2"/>
  <c r="R111" i="2"/>
  <c r="I112" i="2"/>
  <c r="R112" i="2" s="1"/>
  <c r="Z109" i="2" s="1"/>
  <c r="AH109" i="2" s="1"/>
  <c r="W112" i="2"/>
  <c r="X112" i="2"/>
  <c r="Y112" i="2"/>
  <c r="AF112" i="2"/>
  <c r="AG112" i="2"/>
  <c r="B113" i="2"/>
  <c r="B115" i="2" s="1"/>
  <c r="C113" i="2"/>
  <c r="D113" i="2"/>
  <c r="E113" i="2"/>
  <c r="F113" i="2"/>
  <c r="G113" i="2"/>
  <c r="H113" i="2"/>
  <c r="L113" i="2"/>
  <c r="L115" i="2" s="1"/>
  <c r="M113" i="2"/>
  <c r="N113" i="2"/>
  <c r="O113" i="2"/>
  <c r="P113" i="2"/>
  <c r="Q113" i="2"/>
  <c r="I114" i="2"/>
  <c r="R114" i="2" s="1"/>
  <c r="C115" i="2"/>
  <c r="D115" i="2"/>
  <c r="E115" i="2"/>
  <c r="F115" i="2"/>
  <c r="G115" i="2"/>
  <c r="H115" i="2"/>
  <c r="M115" i="2"/>
  <c r="N115" i="2"/>
  <c r="O115" i="2"/>
  <c r="P115" i="2"/>
  <c r="Q115" i="2"/>
  <c r="H19" i="4" l="1"/>
  <c r="R11" i="2"/>
  <c r="R115" i="2" s="1"/>
  <c r="Z39" i="2"/>
  <c r="AH39" i="2" s="1"/>
  <c r="R40" i="2"/>
  <c r="Z111" i="2"/>
  <c r="R113" i="2"/>
  <c r="I113" i="2"/>
  <c r="I115" i="2" s="1"/>
  <c r="Z9" i="2"/>
  <c r="B14" i="1"/>
  <c r="J14" i="1" s="1"/>
  <c r="R14" i="1" s="1"/>
  <c r="Z14" i="1" s="1"/>
  <c r="AH14" i="1" s="1"/>
  <c r="AG13" i="1"/>
  <c r="AF13" i="1"/>
  <c r="AE13" i="1"/>
  <c r="AD13" i="1"/>
  <c r="AC13" i="1"/>
  <c r="AB13" i="1"/>
  <c r="Y13" i="1"/>
  <c r="X13" i="1"/>
  <c r="W13" i="1"/>
  <c r="V13" i="1"/>
  <c r="U13" i="1"/>
  <c r="T13" i="1"/>
  <c r="Q13" i="1"/>
  <c r="P13" i="1"/>
  <c r="O13" i="1"/>
  <c r="N13" i="1"/>
  <c r="M13" i="1"/>
  <c r="L13" i="1"/>
  <c r="I13" i="1"/>
  <c r="H13" i="1"/>
  <c r="G13" i="1"/>
  <c r="F13" i="1"/>
  <c r="E13" i="1"/>
  <c r="D13" i="1"/>
  <c r="G12" i="1"/>
  <c r="B12" i="1"/>
  <c r="J12" i="1" s="1"/>
  <c r="J11" i="1"/>
  <c r="G10" i="1"/>
  <c r="B10" i="1"/>
  <c r="J10" i="1" s="1"/>
  <c r="H18" i="4" l="1"/>
  <c r="H23" i="4" s="1"/>
  <c r="D19" i="4"/>
  <c r="D18" i="4" s="1"/>
  <c r="D23" i="4" s="1"/>
  <c r="Z8" i="2"/>
  <c r="Z112" i="2" s="1"/>
  <c r="AH9" i="2"/>
  <c r="AH8" i="2" s="1"/>
  <c r="AH111" i="2"/>
  <c r="AH110" i="2" s="1"/>
  <c r="Z110" i="2"/>
  <c r="K11" i="1"/>
  <c r="R12" i="1"/>
  <c r="K12" i="1"/>
  <c r="J13" i="1"/>
  <c r="K10" i="1" s="1"/>
  <c r="K13" i="1" s="1"/>
  <c r="R10" i="1"/>
  <c r="R11" i="1"/>
  <c r="B13" i="1"/>
  <c r="C10" i="1"/>
  <c r="AH112" i="2" l="1"/>
  <c r="C11" i="1"/>
  <c r="C13" i="1" s="1"/>
  <c r="C12" i="1"/>
  <c r="Z12" i="1"/>
  <c r="Z11" i="1"/>
  <c r="R13" i="1"/>
  <c r="S12" i="1" s="1"/>
  <c r="Z10" i="1"/>
  <c r="S10" i="1"/>
  <c r="S13" i="1" l="1"/>
  <c r="AH10" i="1"/>
  <c r="AA10" i="1"/>
  <c r="AA13" i="1" s="1"/>
  <c r="Z13" i="1"/>
  <c r="S11" i="1"/>
  <c r="AH11" i="1"/>
  <c r="AA11" i="1"/>
  <c r="AA12" i="1"/>
  <c r="AH12" i="1"/>
  <c r="AH13" i="1" l="1"/>
  <c r="AI11" i="1" s="1"/>
  <c r="AI12" i="1"/>
  <c r="AI10" i="1" l="1"/>
  <c r="AI13" i="1" s="1"/>
</calcChain>
</file>

<file path=xl/sharedStrings.xml><?xml version="1.0" encoding="utf-8"?>
<sst xmlns="http://schemas.openxmlformats.org/spreadsheetml/2006/main" count="753" uniqueCount="203">
  <si>
    <t>Nombre del Organismo Descentralizado</t>
  </si>
  <si>
    <t>Comité de Adquisiciones, Arrendamientos y Servicios del Sector Público de Universidad Tecnologica de la Sierra Hidalguense</t>
  </si>
  <si>
    <t>Segunda sesión Extraordinaria, 2025.</t>
  </si>
  <si>
    <t>Núm. de Sesión, Año.</t>
  </si>
  <si>
    <t xml:space="preserve">Adecuaciones Presupuestarias al Programa Anual de Adquisiciones, Arrendamientos y Servicios del Ejercicio Fiscal </t>
  </si>
  <si>
    <t>Procedimiento de Contratación</t>
  </si>
  <si>
    <t xml:space="preserve">Procedimiento de Contratación </t>
  </si>
  <si>
    <t>Presupuesto Anual Aprobado</t>
  </si>
  <si>
    <t>Porcentaje</t>
  </si>
  <si>
    <t>Primera Adecuación</t>
  </si>
  <si>
    <t>Segunda Adecuación</t>
  </si>
  <si>
    <t>Tercera Adecuación</t>
  </si>
  <si>
    <t>Cuarta Adecuación</t>
  </si>
  <si>
    <t>1° Sesión Extraordinaria 27/01/2025</t>
  </si>
  <si>
    <t>Adecuaciones  Líquida</t>
  </si>
  <si>
    <t>Adecuaciones  Compensadas</t>
  </si>
  <si>
    <t>Adecuaciones Recalendarizadas</t>
  </si>
  <si>
    <t>Presupuesto Anual Modificado</t>
  </si>
  <si>
    <t xml:space="preserve">Ampliación </t>
  </si>
  <si>
    <t>Reducción</t>
  </si>
  <si>
    <t>Ampliación</t>
  </si>
  <si>
    <t>3° Sesión Extraordinaria 11/04/2025</t>
  </si>
  <si>
    <t>(Número) Sesión Extraordinaria (Fecha)</t>
  </si>
  <si>
    <t xml:space="preserve">Licitación Pública </t>
  </si>
  <si>
    <t>Invitación a cuando menos tres personas</t>
  </si>
  <si>
    <t>Adjudicación directa</t>
  </si>
  <si>
    <t>Total</t>
  </si>
  <si>
    <t xml:space="preserve">Presupuesto fuera del programa </t>
  </si>
  <si>
    <t>N/A</t>
  </si>
  <si>
    <t>Bajo protesta de decir verdad, se señala que la presente información es verídica y responsabilidad de quien la emite.</t>
  </si>
  <si>
    <t>Notas:</t>
  </si>
  <si>
    <r>
      <rPr>
        <b/>
        <sz val="10"/>
        <rFont val="Montserrat"/>
        <family val="3"/>
      </rPr>
      <t xml:space="preserve">1. </t>
    </r>
    <r>
      <rPr>
        <sz val="10"/>
        <rFont val="Montserrat"/>
        <family val="3"/>
      </rPr>
      <t xml:space="preserve">Para la realización de las adecuaciones presupuestarias a este programa se debe considerar </t>
    </r>
    <r>
      <rPr>
        <b/>
        <sz val="10"/>
        <rFont val="Montserrat"/>
        <family val="3"/>
      </rPr>
      <t>el presupuesto original,  en caso de haber adecuaciones se tomará la última modificación aprobada</t>
    </r>
    <r>
      <rPr>
        <sz val="10"/>
        <rFont val="Montserrat"/>
        <family val="3"/>
      </rPr>
      <t>.</t>
    </r>
  </si>
  <si>
    <r>
      <rPr>
        <b/>
        <sz val="10"/>
        <color theme="1"/>
        <rFont val="Montserrat"/>
        <family val="3"/>
      </rPr>
      <t>2.</t>
    </r>
    <r>
      <rPr>
        <sz val="10"/>
        <color theme="1"/>
        <rFont val="Montserrat"/>
        <family val="3"/>
      </rPr>
      <t xml:space="preserve"> El formato establece</t>
    </r>
    <r>
      <rPr>
        <b/>
        <sz val="10"/>
        <color theme="1"/>
        <rFont val="Montserrat"/>
        <family val="3"/>
      </rPr>
      <t xml:space="preserve"> llevar un histórico </t>
    </r>
    <r>
      <rPr>
        <sz val="10"/>
        <color theme="1"/>
        <rFont val="Montserrat"/>
        <family val="3"/>
      </rPr>
      <t>de las adecuaciones presupuestarias aprobadas con número de sesión y fecha.</t>
    </r>
  </si>
  <si>
    <r>
      <t xml:space="preserve">3. </t>
    </r>
    <r>
      <rPr>
        <sz val="10"/>
        <color theme="1"/>
        <rFont val="Montserrat"/>
        <family val="3"/>
      </rPr>
      <t xml:space="preserve">En el presupuesto fuera del programa se deben de considerar las partidas de los capítulos 2000, 3000 y 5000 que esten debidamente justificados conforme a la Ley de Adquisiciones, Arrendamientos y servicios. </t>
    </r>
  </si>
  <si>
    <r>
      <rPr>
        <b/>
        <sz val="10"/>
        <color theme="1"/>
        <rFont val="Montserrat"/>
        <family val="3"/>
      </rPr>
      <t>4.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>no deben ser modificados</t>
    </r>
    <r>
      <rPr>
        <sz val="10"/>
        <color theme="1"/>
        <rFont val="Montserrat"/>
        <family val="3"/>
      </rPr>
      <t xml:space="preserve"> en su estructura y fórmulas.</t>
    </r>
  </si>
  <si>
    <t>Universidad Tecnológica de la Sierra Hidalguense</t>
  </si>
  <si>
    <t>Adecuaciones Presupuestarias al Programa Anual de Adquisiciones, Arrendamientos y Servicios del Ejercicio Fiscal 2025</t>
  </si>
  <si>
    <r>
      <rPr>
        <b/>
        <sz val="10"/>
        <color theme="1"/>
        <rFont val="Montserrat"/>
        <family val="3"/>
      </rPr>
      <t>5.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>no deben ser modificados</t>
    </r>
    <r>
      <rPr>
        <sz val="10"/>
        <color theme="1"/>
        <rFont val="Montserrat"/>
        <family val="3"/>
      </rPr>
      <t xml:space="preserve"> en su estructura y fórmulas.</t>
    </r>
  </si>
  <si>
    <r>
      <rPr>
        <b/>
        <sz val="10"/>
        <color theme="1"/>
        <rFont val="Montserrat"/>
        <family val="3"/>
      </rPr>
      <t xml:space="preserve">4. </t>
    </r>
    <r>
      <rPr>
        <sz val="10"/>
        <color theme="1"/>
        <rFont val="Montserrat"/>
        <family val="3"/>
      </rPr>
      <t>Indicar el  tipo de Procedimiento de contratación por cada partida presupuestal: Licitación Pública, Invitación a cuando menos tres personas y Adjudicación directa.</t>
    </r>
  </si>
  <si>
    <r>
      <rPr>
        <b/>
        <sz val="10"/>
        <color theme="1"/>
        <rFont val="Montserrat"/>
        <family val="3"/>
      </rPr>
      <t xml:space="preserve">3. </t>
    </r>
    <r>
      <rPr>
        <sz val="10"/>
        <color theme="1"/>
        <rFont val="Montserrat"/>
        <family val="3"/>
      </rPr>
      <t xml:space="preserve">La información se debe presentar con su </t>
    </r>
    <r>
      <rPr>
        <b/>
        <sz val="10"/>
        <color theme="1"/>
        <rFont val="Montserrat"/>
        <family val="3"/>
      </rPr>
      <t>acta del comité de adquisiciones.</t>
    </r>
  </si>
  <si>
    <t>Notas:+216216:222</t>
  </si>
  <si>
    <t>Bajo protesta de decir verdad, se señala que la presente información es verídica y responsabilidad de quién la emite.</t>
  </si>
  <si>
    <t>(Adjudicación directa)</t>
  </si>
  <si>
    <t>(Licitación Pública )</t>
  </si>
  <si>
    <t>521001 Equipos y aparatos audiovisuales</t>
  </si>
  <si>
    <t>399007 Otros servicios de prueba y exámenes</t>
  </si>
  <si>
    <t>399006 Otros servicios generales</t>
  </si>
  <si>
    <t>399005 Pensiones para vehículos oficiales</t>
  </si>
  <si>
    <t>399004 Desarrollo Parlamentario</t>
  </si>
  <si>
    <t>399003 Gastos de Apoyo de las Funciones Públicas</t>
  </si>
  <si>
    <t>399002 Servicio de exámenes de laboratorio</t>
  </si>
  <si>
    <t>399001 Servicio de exámenes toxicológicos</t>
  </si>
  <si>
    <t>398001 Impuesto sobre nóminas y otros que se deriven de una relación laboral</t>
  </si>
  <si>
    <t>397001 Utilidades</t>
  </si>
  <si>
    <t>396001 Otros gastos por responsabilidades</t>
  </si>
  <si>
    <t>395002 Reintegro de recursos federales</t>
  </si>
  <si>
    <t>395001 Penas, multas, accesorios y actualizaciones</t>
  </si>
  <si>
    <t>394001 Gastos Derivados de una Resolución Judicial</t>
  </si>
  <si>
    <t>393001 Impuestos y derechos de importación</t>
  </si>
  <si>
    <t>392006 Pago de derechos</t>
  </si>
  <si>
    <t>392005 Pago de otros impuestos</t>
  </si>
  <si>
    <t>392004 Pago de IEPS</t>
  </si>
  <si>
    <t>392003 Pago de IETU</t>
  </si>
  <si>
    <t>392002 Pago de IVA</t>
  </si>
  <si>
    <t>392001 Pago de ISR</t>
  </si>
  <si>
    <t>391001 Servicios funerarios y de cementerios</t>
  </si>
  <si>
    <t>385001 Gastos de representación</t>
  </si>
  <si>
    <t>384001 Exposiciones</t>
  </si>
  <si>
    <t>383001 Congresos y convenciones</t>
  </si>
  <si>
    <t>382002 Eventos Culturales</t>
  </si>
  <si>
    <t>382001 Gastos de orden social y cultural</t>
  </si>
  <si>
    <t>381001 Gastos de Ceremonial</t>
  </si>
  <si>
    <t>379001 Otros servicios de traslado y hospedaje</t>
  </si>
  <si>
    <t>378001 Servicios integrales de traslado y viáticos</t>
  </si>
  <si>
    <t>377001 Gastos de instalación y traslado de menaje</t>
  </si>
  <si>
    <t>376001 Viáticos en el extranjero</t>
  </si>
  <si>
    <t>375001 Viáticos en el país</t>
  </si>
  <si>
    <t>374001 Autotransporte</t>
  </si>
  <si>
    <t>373001 Pasajes marítimos, lacustres y fluviales</t>
  </si>
  <si>
    <t>372007 Pasajes Terrestres Nacionales por medio electrónico</t>
  </si>
  <si>
    <t>372001 Pasajes terrestres</t>
  </si>
  <si>
    <t>371001 Pasajes aéreos</t>
  </si>
  <si>
    <t>369001 Otros servicios de información</t>
  </si>
  <si>
    <t>366001 Servicio de creación y difusión de contenido exclusivamente a través de internet</t>
  </si>
  <si>
    <t>365001 Servicios de la industria fílmica, del sonido y del video</t>
  </si>
  <si>
    <t>364001 Servicios de revelado e impresión de fotografías</t>
  </si>
  <si>
    <t>363001 Servicios de creatividad, preproducción y producción de publicidad, excepto internet</t>
  </si>
  <si>
    <t>362001 Difusión por radio, televisión y otros medios de mensajes comerciales para promover la venta de bienes o servicios</t>
  </si>
  <si>
    <t>(Excepcion a la Licitación Pública)</t>
  </si>
  <si>
    <t>361002 Impresiones y Publicaciones Oficiales</t>
  </si>
  <si>
    <t>361001 Difusión de programas y actividades gubernamentales</t>
  </si>
  <si>
    <t>359001 Servicios de jardinería y fumigación</t>
  </si>
  <si>
    <t>358001 Servicios de limpieza y manejo de desechos</t>
  </si>
  <si>
    <t>357003 Mantenimiento de Señalizaciones</t>
  </si>
  <si>
    <t>357002 Mantenimiento e Instalación de Equipos y Herramientas para Suministro de Agua</t>
  </si>
  <si>
    <t>357001 Mantenimiento de Maquinaria y Equipo</t>
  </si>
  <si>
    <t>356001 Reparación y mantenimiento de equipo de defensa y seguridad</t>
  </si>
  <si>
    <t>355003 Mantenimiento de Aeronaves</t>
  </si>
  <si>
    <t>355002 Reparación Mayor de Vehículos</t>
  </si>
  <si>
    <t>355001 Mantenimiento de Vehículos</t>
  </si>
  <si>
    <t>354001 Instalación, reparación y mantenimiento de equipo e instrumental médico y de laboratorio</t>
  </si>
  <si>
    <t>353001 Instalación, reparación y mantenimiento de bienes informáticos</t>
  </si>
  <si>
    <t>352002 Mantenimiento de Equipo y Aparatos de Comunicación y Telecomunicación</t>
  </si>
  <si>
    <t>352001 Mantenimiento de Mobiliario y Equipo de Administración, educacional y recreativo</t>
  </si>
  <si>
    <t>345001 Seguros</t>
  </si>
  <si>
    <t>344001 Seguros de responsabilidad patrimonial y fianzas</t>
  </si>
  <si>
    <t>338001 Servicios de Vigilancia</t>
  </si>
  <si>
    <t>336002 Formas valoradas</t>
  </si>
  <si>
    <t>334001 Capacitación</t>
  </si>
  <si>
    <t>333001 Servicios de informática</t>
  </si>
  <si>
    <t>331002 Servicios de contabilidad, auditoría y servicios relacionados</t>
  </si>
  <si>
    <t>329001 Otros arrendamientos</t>
  </si>
  <si>
    <t>327001 Arrendamiento de activos intangibles</t>
  </si>
  <si>
    <t>317001 Servicios de acceso de Internet, redes y procesamiento de información</t>
  </si>
  <si>
    <t>314001 Servicio Telefónico Tradicional</t>
  </si>
  <si>
    <t>313001 Servicio de Agua</t>
  </si>
  <si>
    <t>312001 Gas</t>
  </si>
  <si>
    <t>311001 Servicio de Energía Eléctrica</t>
  </si>
  <si>
    <t>298001 Refacciones y accesorios menores de maquinaria y otros equipos</t>
  </si>
  <si>
    <t>294001 Refacciones y accesorios menores de equipo de cómputo y tecnologías de la información</t>
  </si>
  <si>
    <t>292001 Refacciones y accesorios menores de edificios</t>
  </si>
  <si>
    <t>291001 Herramientas Menores</t>
  </si>
  <si>
    <t>275001 Blancos y otros productos textiles, excepto prendas de vestir</t>
  </si>
  <si>
    <t>274001 Productos textiles</t>
  </si>
  <si>
    <t>273001 Artículos Deportivos</t>
  </si>
  <si>
    <t>272001 Prendas de seguridad y protección personal</t>
  </si>
  <si>
    <t>271001 Vestuario y uniformes</t>
  </si>
  <si>
    <t>261001 Combustibles y Lubricantes para vehículos y equipos terrestres</t>
  </si>
  <si>
    <t>256001 Fibras sintéticas, hules, plásticos y derivados</t>
  </si>
  <si>
    <t>255001 Materiales, accesorios y suministros de laboratorio</t>
  </si>
  <si>
    <t>254001 Materiales, accesorios y suministros médicos</t>
  </si>
  <si>
    <t>253001 Medicinas y Productos Farmacéuticos</t>
  </si>
  <si>
    <t>249001 Otros materiales y artículos de construcción y reparación</t>
  </si>
  <si>
    <t>248001 Materiales complementarios</t>
  </si>
  <si>
    <t>247001 Artículos metálicos para la construcción</t>
  </si>
  <si>
    <t>246002 Material Electrónico</t>
  </si>
  <si>
    <t>246001 Material Eléctrico</t>
  </si>
  <si>
    <t>245001 Vidrio y productos de vidrio</t>
  </si>
  <si>
    <t>244001 Madera y productos de madera</t>
  </si>
  <si>
    <t>243001 Cal, yeso y productos de yeso</t>
  </si>
  <si>
    <t>217001 Material Didáctico</t>
  </si>
  <si>
    <t>216001 Material de Limpieza</t>
  </si>
  <si>
    <t>214001 Materiales y útiles consumibles para el procesamiento en equipos y bienes informáticos</t>
  </si>
  <si>
    <t>211003 Muebles de oficina, estantería y equipo de administración</t>
  </si>
  <si>
    <t>211002 Gastos de Oficina</t>
  </si>
  <si>
    <t xml:space="preserve"> </t>
  </si>
  <si>
    <t>211001 Material de Oficina</t>
  </si>
  <si>
    <t>Adecuación Recalendarizadas</t>
  </si>
  <si>
    <t>Adecuación Compensadas</t>
  </si>
  <si>
    <t>Adecuación Líquida</t>
  </si>
  <si>
    <t xml:space="preserve">Segunda Adecuación </t>
  </si>
  <si>
    <t>Capitulo / partida</t>
  </si>
  <si>
    <t>Capitulo / Partida</t>
  </si>
  <si>
    <t xml:space="preserve">Cuarta Adecuación </t>
  </si>
  <si>
    <t xml:space="preserve">Tercera Adecuación </t>
  </si>
  <si>
    <t xml:space="preserve">  y Servicios del Ejercicio Fiscal </t>
  </si>
  <si>
    <t>y Servicios del Ejercicio Fiscal 2025</t>
  </si>
  <si>
    <t xml:space="preserve">Adecuaciones Presupuestarias al Programa Anual de Adquisiciones, Arrendamientos                                                                 </t>
  </si>
  <si>
    <t xml:space="preserve">Adecuaciones Presupuestarias al Programa Anual de Adquisiciones, Arrendamientos </t>
  </si>
  <si>
    <t>Segunda Sesión Extraordinaria, 2025.</t>
  </si>
  <si>
    <r>
      <rPr>
        <b/>
        <sz val="9"/>
        <rFont val="Montserrat"/>
        <family val="3"/>
      </rPr>
      <t>2.</t>
    </r>
    <r>
      <rPr>
        <sz val="9"/>
        <rFont val="Montserrat"/>
        <family val="3"/>
      </rPr>
      <t xml:space="preserve">	Los formatos establecido</t>
    </r>
    <r>
      <rPr>
        <b/>
        <sz val="9"/>
        <rFont val="Montserrat"/>
        <family val="3"/>
      </rPr>
      <t>s no deben ser modificados en su estructura y formulas.</t>
    </r>
  </si>
  <si>
    <r>
      <rPr>
        <b/>
        <sz val="9"/>
        <rFont val="Montserrat"/>
        <family val="3"/>
      </rPr>
      <t>1.</t>
    </r>
    <r>
      <rPr>
        <sz val="9"/>
        <rFont val="Montserrat"/>
        <family val="3"/>
      </rPr>
      <t xml:space="preserve"> De las partidas que se consideran como excepción a este programa, deberá estar fundadas y motivadas conforme al articulo 5 fracción IX y X de la LAASSPEH y 14 RLAASSPEH y demás normativa aplicable, con la autorización del Titular del Organismo y del Comité de Adquisiciones, Arrendamientos y Servicios.</t>
    </r>
  </si>
  <si>
    <r>
      <rPr>
        <b/>
        <sz val="9"/>
        <rFont val="Montserrat"/>
        <family val="3"/>
      </rPr>
      <t>Nota:</t>
    </r>
    <r>
      <rPr>
        <sz val="9"/>
        <rFont val="Montserrat"/>
        <family val="3"/>
      </rPr>
      <t xml:space="preserve"> </t>
    </r>
  </si>
  <si>
    <t>Capítulo 5000 - bienes muebles, inmuebles e intangibles</t>
  </si>
  <si>
    <t>Impuesto sobre nóminas y otros que se deriven de una relación laboral</t>
  </si>
  <si>
    <t>Pago de derechos</t>
  </si>
  <si>
    <t>Gastos de representación</t>
  </si>
  <si>
    <t>Otros servicios de traslado y hospedaje</t>
  </si>
  <si>
    <t>Viáticos en el país</t>
  </si>
  <si>
    <t>Pasajes terrestres</t>
  </si>
  <si>
    <t>Pasajes aéreos</t>
  </si>
  <si>
    <t xml:space="preserve">Capítulo 3000 - servicios generales </t>
  </si>
  <si>
    <t>Alimentación de Personas</t>
  </si>
  <si>
    <t>Capítulo 2000 - materiales y suministros</t>
  </si>
  <si>
    <t>Cuarta Adecuación Anual</t>
  </si>
  <si>
    <t>Tercera Adecuación Anual</t>
  </si>
  <si>
    <t>Segunda Adecuación Anual</t>
  </si>
  <si>
    <t>Primera Adecuación Anual</t>
  </si>
  <si>
    <t xml:space="preserve"> Presupuesto fuera del Programa Anual de Adquisiciones, Arrendamientos y Servicios</t>
  </si>
  <si>
    <t>Fecha de la Sesión:  02/04/2025</t>
  </si>
  <si>
    <t xml:space="preserve"> Adecuaciones Presupuestarias al Programa Anual de Adquisiciones, Arrendamientos y Servicios para el Ejercicio Fiscal 2025</t>
  </si>
  <si>
    <t>Calendarizado Capítulo</t>
  </si>
  <si>
    <t>CapÍtulo</t>
  </si>
  <si>
    <t>Procedimiento de contratación</t>
  </si>
  <si>
    <t>Primera                                Adecuación Anual                                                Último modificado</t>
  </si>
  <si>
    <t>Segunda                  Adecuación Anual                               Último modificado</t>
  </si>
  <si>
    <t>Tercera                            Adecuación Anual                      Último modificado</t>
  </si>
  <si>
    <t>Cuarta                              Adecuación Anual                    Último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</si>
  <si>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</si>
  <si>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</si>
  <si>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</si>
  <si>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</si>
  <si>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</si>
  <si>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</si>
  <si>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</si>
  <si>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</si>
  <si>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</si>
  <si>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</si>
  <si>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</si>
  <si>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</si>
  <si>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SFP-CPF-0404-2021 (FISCAL)</t>
  </si>
  <si>
    <t>Total capítulo</t>
  </si>
  <si>
    <r>
      <rPr>
        <b/>
        <sz val="10"/>
        <color theme="1"/>
        <rFont val="Montserrat"/>
        <family val="3"/>
      </rPr>
      <t>3.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>no deben ser modificados</t>
    </r>
    <r>
      <rPr>
        <sz val="10"/>
        <color theme="1"/>
        <rFont val="Montserrat"/>
        <family val="3"/>
      </rPr>
      <t xml:space="preserve"> en su estructura y fórmulas.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</si>
</sst>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Montserrat"/>
      <family val="3"/>
    </font>
    <font>
      <sz val="11"/>
      <color theme="1"/>
      <name val="Montserrat"/>
      <family val="3"/>
    </font>
    <font>
      <b/>
      <sz val="11"/>
      <name val="Montserrat"/>
      <family val="3"/>
    </font>
    <font>
      <b/>
      <sz val="10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Montserrat"/>
      <family val="3"/>
    </font>
    <font>
      <sz val="10"/>
      <name val="Montserrat"/>
      <family val="3"/>
    </font>
    <font>
      <b/>
      <sz val="9"/>
      <name val="Montserrat"/>
      <family val="3"/>
    </font>
    <font>
      <sz val="11"/>
      <name val="Montserrat"/>
      <family val="3"/>
    </font>
    <font>
      <u/>
      <sz val="7.5"/>
      <color indexed="12"/>
      <name val="Arial"/>
      <family val="2"/>
    </font>
    <font>
      <u/>
      <sz val="7.5"/>
      <color indexed="12"/>
      <name val="Montserrat"/>
      <family val="3"/>
    </font>
    <font>
      <sz val="9"/>
      <name val="Montserrat"/>
      <family val="3"/>
    </font>
    <font>
      <b/>
      <sz val="8"/>
      <name val="Montserrat"/>
      <family val="3"/>
    </font>
    <font>
      <sz val="8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 wrapText="1"/>
    </xf>
    <xf numFmtId="44" fontId="6" fillId="2" borderId="1" xfId="3" applyNumberFormat="1" applyFont="1" applyFill="1" applyBorder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44" fontId="8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44" fontId="6" fillId="2" borderId="1" xfId="2" applyNumberFormat="1" applyFont="1" applyFill="1" applyBorder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4" fontId="6" fillId="2" borderId="1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4" fontId="6" fillId="2" borderId="1" xfId="3" applyNumberFormat="1" applyFont="1" applyFill="1" applyBorder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1" fillId="0" borderId="0" xfId="0" applyFont="1"/>
    <xf numFmtId="4" fontId="7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9" fillId="0" borderId="0" xfId="0" applyFont="1"/>
    <xf numFmtId="16" fontId="9" fillId="0" borderId="0" xfId="0" applyNumberFormat="1" applyFont="1"/>
    <xf numFmtId="0" fontId="6" fillId="0" borderId="0" xfId="0" applyFont="1"/>
    <xf numFmtId="0" fontId="13" fillId="0" borderId="0" xfId="4" applyFont="1" applyAlignment="1" applyProtection="1"/>
    <xf numFmtId="0" fontId="9" fillId="0" borderId="0" xfId="0" applyFont="1" applyAlignment="1">
      <alignment horizontal="right"/>
    </xf>
    <xf numFmtId="16" fontId="9" fillId="0" borderId="0" xfId="0" applyNumberFormat="1" applyFont="1" applyAlignment="1">
      <alignment horizontal="right"/>
    </xf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44" fontId="10" fillId="0" borderId="1" xfId="5" applyFont="1" applyFill="1" applyBorder="1" applyAlignment="1">
      <alignment horizontal="center" vertical="center"/>
    </xf>
    <xf numFmtId="44" fontId="10" fillId="0" borderId="1" xfId="5" applyFont="1" applyFill="1" applyBorder="1" applyAlignment="1">
      <alignment horizontal="center"/>
    </xf>
    <xf numFmtId="0" fontId="16" fillId="0" borderId="1" xfId="0" applyFont="1" applyBorder="1"/>
    <xf numFmtId="44" fontId="14" fillId="0" borderId="1" xfId="5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6" fillId="0" borderId="1" xfId="0" applyFont="1" applyBorder="1"/>
    <xf numFmtId="44" fontId="10" fillId="0" borderId="1" xfId="5" applyFont="1" applyFill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6" fillId="0" borderId="1" xfId="2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/>
  </cellXfs>
  <cellStyles count="6">
    <cellStyle name="Hipervínculo 2" xfId="4" xr:uid="{CF20FC3F-43C3-45D6-9C46-723CEEAE092E}"/>
    <cellStyle name="Moneda 2" xfId="5" xr:uid="{F2F32095-2CDA-45D2-B648-898E5A3D57B4}"/>
    <cellStyle name="Normal" xfId="0" builtinId="0"/>
    <cellStyle name="Normal 2" xfId="2" xr:uid="{EA1E9C30-26E3-4EEC-9B3E-D03DFEEE2DA8}"/>
    <cellStyle name="Normal 3" xfId="3" xr:uid="{EA48B50A-CD71-4725-8886-BE2DAB9DC71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161925</xdr:colOff>
      <xdr:row>4</xdr:row>
      <xdr:rowOff>161927</xdr:rowOff>
    </xdr:from>
    <xdr:to>
      <xdr:col>34</xdr:col>
      <xdr:colOff>1333500</xdr:colOff>
      <xdr:row>5</xdr:row>
      <xdr:rowOff>171451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93010AA-C7A1-4240-8161-6DCEC41DE8FB}"/>
            </a:ext>
          </a:extLst>
        </xdr:cNvPr>
        <xdr:cNvSpPr txBox="1"/>
      </xdr:nvSpPr>
      <xdr:spPr>
        <a:xfrm>
          <a:off x="15887700" y="1442087"/>
          <a:ext cx="0" cy="3295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JGSE.16.1</a:t>
          </a:r>
        </a:p>
      </xdr:txBody>
    </xdr:sp>
    <xdr:clientData/>
  </xdr:twoCellAnchor>
  <xdr:twoCellAnchor>
    <xdr:from>
      <xdr:col>0</xdr:col>
      <xdr:colOff>0</xdr:colOff>
      <xdr:row>18</xdr:row>
      <xdr:rowOff>93549</xdr:rowOff>
    </xdr:from>
    <xdr:to>
      <xdr:col>10</xdr:col>
      <xdr:colOff>1238248</xdr:colOff>
      <xdr:row>23</xdr:row>
      <xdr:rowOff>217716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729F989-C889-437D-8398-278A6E322C29}"/>
            </a:ext>
          </a:extLst>
        </xdr:cNvPr>
        <xdr:cNvGrpSpPr/>
      </xdr:nvGrpSpPr>
      <xdr:grpSpPr>
        <a:xfrm>
          <a:off x="0" y="6984475"/>
          <a:ext cx="15125933" cy="1770463"/>
          <a:chOff x="0" y="6479721"/>
          <a:chExt cx="22964185" cy="1809750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03839921-048D-466A-BB05-F8AE70EA8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José Carmelo Nochebuena Arenas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del Departamento de Adquisiciones e Inventarios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708C2BE2-E74C-4F7B-9DC2-EF0B9C2B9B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Edwin Alberto San Román Arteaga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la Direción de Administración y Finanzas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6845A318-884B-4567-BD2B-B34891BB38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Beder Rodrigez Villegas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la UTSH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19</xdr:col>
      <xdr:colOff>272143</xdr:colOff>
      <xdr:row>0</xdr:row>
      <xdr:rowOff>179616</xdr:rowOff>
    </xdr:from>
    <xdr:to>
      <xdr:col>20</xdr:col>
      <xdr:colOff>0</xdr:colOff>
      <xdr:row>3</xdr:row>
      <xdr:rowOff>40822</xdr:rowOff>
    </xdr:to>
    <xdr:sp macro="" textlink="">
      <xdr:nvSpPr>
        <xdr:cNvPr id="7" name="CuadroTexto 4">
          <a:extLst>
            <a:ext uri="{FF2B5EF4-FFF2-40B4-BE49-F238E27FC236}">
              <a16:creationId xmlns:a16="http://schemas.microsoft.com/office/drawing/2014/main" id="{4ABFDF9B-DF77-4BFB-B5C1-65F91936C3EB}"/>
            </a:ext>
          </a:extLst>
        </xdr:cNvPr>
        <xdr:cNvSpPr txBox="1"/>
      </xdr:nvSpPr>
      <xdr:spPr>
        <a:xfrm>
          <a:off x="15887700" y="179616"/>
          <a:ext cx="0" cy="82132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272143</xdr:colOff>
      <xdr:row>0</xdr:row>
      <xdr:rowOff>179616</xdr:rowOff>
    </xdr:from>
    <xdr:to>
      <xdr:col>28</xdr:col>
      <xdr:colOff>0</xdr:colOff>
      <xdr:row>3</xdr:row>
      <xdr:rowOff>40822</xdr:rowOff>
    </xdr:to>
    <xdr:sp macro="" textlink="">
      <xdr:nvSpPr>
        <xdr:cNvPr id="8" name="CuadroTexto 4">
          <a:extLst>
            <a:ext uri="{FF2B5EF4-FFF2-40B4-BE49-F238E27FC236}">
              <a16:creationId xmlns:a16="http://schemas.microsoft.com/office/drawing/2014/main" id="{B4FB28B2-AFF5-47ED-A470-1F5ED96A2A01}"/>
            </a:ext>
          </a:extLst>
        </xdr:cNvPr>
        <xdr:cNvSpPr txBox="1"/>
      </xdr:nvSpPr>
      <xdr:spPr>
        <a:xfrm>
          <a:off x="15887700" y="179616"/>
          <a:ext cx="0" cy="82132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138795</xdr:colOff>
      <xdr:row>4</xdr:row>
      <xdr:rowOff>66677</xdr:rowOff>
    </xdr:from>
    <xdr:to>
      <xdr:col>26</xdr:col>
      <xdr:colOff>1310370</xdr:colOff>
      <xdr:row>5</xdr:row>
      <xdr:rowOff>76201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2EFDBE1-F304-4CEB-9722-26AE22AE2D6A}"/>
            </a:ext>
          </a:extLst>
        </xdr:cNvPr>
        <xdr:cNvSpPr txBox="1"/>
      </xdr:nvSpPr>
      <xdr:spPr>
        <a:xfrm>
          <a:off x="15887700" y="1346837"/>
          <a:ext cx="0" cy="3295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JGSE.16.1</a:t>
          </a:r>
        </a:p>
      </xdr:txBody>
    </xdr:sp>
    <xdr:clientData/>
  </xdr:twoCellAnchor>
  <xdr:twoCellAnchor>
    <xdr:from>
      <xdr:col>18</xdr:col>
      <xdr:colOff>195945</xdr:colOff>
      <xdr:row>4</xdr:row>
      <xdr:rowOff>110219</xdr:rowOff>
    </xdr:from>
    <xdr:to>
      <xdr:col>18</xdr:col>
      <xdr:colOff>1367520</xdr:colOff>
      <xdr:row>5</xdr:row>
      <xdr:rowOff>119743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8DECD71-5545-47F0-B60B-7D9C0ACC3AA7}"/>
            </a:ext>
          </a:extLst>
        </xdr:cNvPr>
        <xdr:cNvSpPr txBox="1"/>
      </xdr:nvSpPr>
      <xdr:spPr>
        <a:xfrm>
          <a:off x="15887700" y="1390379"/>
          <a:ext cx="0" cy="3295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JGSE.16.1</a:t>
          </a:r>
        </a:p>
      </xdr:txBody>
    </xdr:sp>
    <xdr:clientData/>
  </xdr:twoCellAnchor>
  <xdr:twoCellAnchor>
    <xdr:from>
      <xdr:col>11</xdr:col>
      <xdr:colOff>0</xdr:colOff>
      <xdr:row>18</xdr:row>
      <xdr:rowOff>79262</xdr:rowOff>
    </xdr:from>
    <xdr:to>
      <xdr:col>11</xdr:col>
      <xdr:colOff>0</xdr:colOff>
      <xdr:row>22</xdr:row>
      <xdr:rowOff>71438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F8C060E4-4F2C-40C6-82FD-B2B2FEA8A702}"/>
            </a:ext>
          </a:extLst>
        </xdr:cNvPr>
        <xdr:cNvGrpSpPr/>
      </xdr:nvGrpSpPr>
      <xdr:grpSpPr>
        <a:xfrm>
          <a:off x="15926741" y="6814966"/>
          <a:ext cx="0" cy="1271583"/>
          <a:chOff x="0" y="6479721"/>
          <a:chExt cx="22964185" cy="1809750"/>
        </a:xfrm>
      </xdr:grpSpPr>
      <xdr:sp macro="" textlink="">
        <xdr:nvSpPr>
          <xdr:cNvPr id="12" name="Cuadro de texto 2">
            <a:extLst>
              <a:ext uri="{FF2B5EF4-FFF2-40B4-BE49-F238E27FC236}">
                <a16:creationId xmlns:a16="http://schemas.microsoft.com/office/drawing/2014/main" id="{08D0ADA3-805C-48E6-B6DC-F2D190F58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0A760EED-846A-44F6-B2D1-5B23B029D2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4" name="Cuadro de texto 2">
            <a:extLst>
              <a:ext uri="{FF2B5EF4-FFF2-40B4-BE49-F238E27FC236}">
                <a16:creationId xmlns:a16="http://schemas.microsoft.com/office/drawing/2014/main" id="{5999800A-D9C6-4E2F-918D-B2E2E5A1F1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11</xdr:col>
      <xdr:colOff>0</xdr:colOff>
      <xdr:row>18</xdr:row>
      <xdr:rowOff>17350</xdr:rowOff>
    </xdr:from>
    <xdr:to>
      <xdr:col>11</xdr:col>
      <xdr:colOff>0</xdr:colOff>
      <xdr:row>22</xdr:row>
      <xdr:rowOff>9526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8683EAB3-B883-4F4A-AFE4-81D2179219DD}"/>
            </a:ext>
          </a:extLst>
        </xdr:cNvPr>
        <xdr:cNvGrpSpPr/>
      </xdr:nvGrpSpPr>
      <xdr:grpSpPr>
        <a:xfrm>
          <a:off x="15926741" y="6753054"/>
          <a:ext cx="0" cy="1271583"/>
          <a:chOff x="0" y="6479721"/>
          <a:chExt cx="22964185" cy="1809750"/>
        </a:xfrm>
      </xdr:grpSpPr>
      <xdr:sp macro="" textlink="">
        <xdr:nvSpPr>
          <xdr:cNvPr id="16" name="Cuadro de texto 2">
            <a:extLst>
              <a:ext uri="{FF2B5EF4-FFF2-40B4-BE49-F238E27FC236}">
                <a16:creationId xmlns:a16="http://schemas.microsoft.com/office/drawing/2014/main" id="{C6AC15ED-97AF-4574-9D71-DC3DC14480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7" name="Cuadro de texto 2">
            <a:extLst>
              <a:ext uri="{FF2B5EF4-FFF2-40B4-BE49-F238E27FC236}">
                <a16:creationId xmlns:a16="http://schemas.microsoft.com/office/drawing/2014/main" id="{AB2044E8-0A86-4F5E-94AB-FB5359D016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8" name="Cuadro de texto 2">
            <a:extLst>
              <a:ext uri="{FF2B5EF4-FFF2-40B4-BE49-F238E27FC236}">
                <a16:creationId xmlns:a16="http://schemas.microsoft.com/office/drawing/2014/main" id="{7C06AE4B-E21A-4C8D-BFAA-A495FEABB1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0</xdr:colOff>
      <xdr:row>21</xdr:row>
      <xdr:rowOff>317931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D6338698-8F2D-4FD8-A6D1-3D4F65FF1D9D}"/>
            </a:ext>
          </a:extLst>
        </xdr:cNvPr>
        <xdr:cNvGrpSpPr/>
      </xdr:nvGrpSpPr>
      <xdr:grpSpPr>
        <a:xfrm>
          <a:off x="15926741" y="6735704"/>
          <a:ext cx="0" cy="1277486"/>
          <a:chOff x="0" y="6479721"/>
          <a:chExt cx="22964185" cy="1809750"/>
        </a:xfrm>
      </xdr:grpSpPr>
      <xdr:sp macro="" textlink="">
        <xdr:nvSpPr>
          <xdr:cNvPr id="20" name="Cuadro de texto 2">
            <a:extLst>
              <a:ext uri="{FF2B5EF4-FFF2-40B4-BE49-F238E27FC236}">
                <a16:creationId xmlns:a16="http://schemas.microsoft.com/office/drawing/2014/main" id="{D8CA87B3-307E-4CD0-80F6-24321008A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1" name="Cuadro de texto 2">
            <a:extLst>
              <a:ext uri="{FF2B5EF4-FFF2-40B4-BE49-F238E27FC236}">
                <a16:creationId xmlns:a16="http://schemas.microsoft.com/office/drawing/2014/main" id="{0752CEEC-7140-498C-8F1F-86A6E8A5C0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2" name="Cuadro de texto 2">
            <a:extLst>
              <a:ext uri="{FF2B5EF4-FFF2-40B4-BE49-F238E27FC236}">
                <a16:creationId xmlns:a16="http://schemas.microsoft.com/office/drawing/2014/main" id="{40DA38E5-36EC-4A69-96B7-E7E3F36998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3</xdr:row>
      <xdr:rowOff>0</xdr:rowOff>
    </xdr:from>
    <xdr:to>
      <xdr:col>12</xdr:col>
      <xdr:colOff>253999</xdr:colOff>
      <xdr:row>3</xdr:row>
      <xdr:rowOff>15876</xdr:rowOff>
    </xdr:to>
    <xdr:sp macro="" textlink="">
      <xdr:nvSpPr>
        <xdr:cNvPr id="2" name="CuadroTexto 4">
          <a:extLst>
            <a:ext uri="{FF2B5EF4-FFF2-40B4-BE49-F238E27FC236}">
              <a16:creationId xmlns:a16="http://schemas.microsoft.com/office/drawing/2014/main" id="{03E55EC7-CA28-41F2-94F6-3B9C137B4173}"/>
            </a:ext>
          </a:extLst>
        </xdr:cNvPr>
        <xdr:cNvSpPr txBox="1"/>
      </xdr:nvSpPr>
      <xdr:spPr>
        <a:xfrm>
          <a:off x="13868400" y="571500"/>
          <a:ext cx="1358899" cy="1587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195730</xdr:colOff>
      <xdr:row>4</xdr:row>
      <xdr:rowOff>170328</xdr:rowOff>
    </xdr:from>
    <xdr:to>
      <xdr:col>18</xdr:col>
      <xdr:colOff>1151405</xdr:colOff>
      <xdr:row>5</xdr:row>
      <xdr:rowOff>212912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B43C6C8-F87F-41BB-BB25-9E7D56502507}"/>
            </a:ext>
          </a:extLst>
        </xdr:cNvPr>
        <xdr:cNvSpPr txBox="1"/>
      </xdr:nvSpPr>
      <xdr:spPr>
        <a:xfrm>
          <a:off x="22655680" y="932328"/>
          <a:ext cx="955675" cy="21403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JGSE.16.2</a:t>
          </a:r>
        </a:p>
      </xdr:txBody>
    </xdr:sp>
    <xdr:clientData/>
  </xdr:twoCellAnchor>
  <xdr:twoCellAnchor>
    <xdr:from>
      <xdr:col>10</xdr:col>
      <xdr:colOff>0</xdr:colOff>
      <xdr:row>118</xdr:row>
      <xdr:rowOff>185738</xdr:rowOff>
    </xdr:from>
    <xdr:to>
      <xdr:col>10</xdr:col>
      <xdr:colOff>0</xdr:colOff>
      <xdr:row>125</xdr:row>
      <xdr:rowOff>95251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D95BBEF-CF17-40A2-B945-C4C9DD7C3F67}"/>
            </a:ext>
          </a:extLst>
        </xdr:cNvPr>
        <xdr:cNvGrpSpPr/>
      </xdr:nvGrpSpPr>
      <xdr:grpSpPr>
        <a:xfrm>
          <a:off x="12477750" y="25998488"/>
          <a:ext cx="0" cy="1985963"/>
          <a:chOff x="0" y="6479721"/>
          <a:chExt cx="22964185" cy="1809750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261B0E69-C012-446C-A933-C1ED972CF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586C279C-1BDD-4A05-B458-6C4100D7BA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EE33FFCE-6DE7-4F2A-93E6-AB57C61A65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10</xdr:col>
      <xdr:colOff>0</xdr:colOff>
      <xdr:row>118</xdr:row>
      <xdr:rowOff>171451</xdr:rowOff>
    </xdr:from>
    <xdr:to>
      <xdr:col>10</xdr:col>
      <xdr:colOff>0</xdr:colOff>
      <xdr:row>125</xdr:row>
      <xdr:rowOff>80964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3D4A3665-8EB9-4D33-997A-9C88DAFD5520}"/>
            </a:ext>
          </a:extLst>
        </xdr:cNvPr>
        <xdr:cNvGrpSpPr/>
      </xdr:nvGrpSpPr>
      <xdr:grpSpPr>
        <a:xfrm>
          <a:off x="12477750" y="25984201"/>
          <a:ext cx="0" cy="1985963"/>
          <a:chOff x="0" y="6479721"/>
          <a:chExt cx="22964185" cy="1809750"/>
        </a:xfrm>
      </xdr:grpSpPr>
      <xdr:sp macro="" textlink="">
        <xdr:nvSpPr>
          <xdr:cNvPr id="9" name="Cuadro de texto 2">
            <a:extLst>
              <a:ext uri="{FF2B5EF4-FFF2-40B4-BE49-F238E27FC236}">
                <a16:creationId xmlns:a16="http://schemas.microsoft.com/office/drawing/2014/main" id="{DFC63DBA-AFE8-437E-BDDE-271EAF7F3D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FC6B00CE-6EA2-415E-8E2A-6EDC572C1A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34BCB1A2-5F24-40A9-9200-B7F31A6C9F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10</xdr:col>
      <xdr:colOff>0</xdr:colOff>
      <xdr:row>118</xdr:row>
      <xdr:rowOff>133351</xdr:rowOff>
    </xdr:from>
    <xdr:to>
      <xdr:col>10</xdr:col>
      <xdr:colOff>0</xdr:colOff>
      <xdr:row>125</xdr:row>
      <xdr:rowOff>33339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F8E31102-C4B1-42F5-8D36-C07A693B0536}"/>
            </a:ext>
          </a:extLst>
        </xdr:cNvPr>
        <xdr:cNvGrpSpPr/>
      </xdr:nvGrpSpPr>
      <xdr:grpSpPr>
        <a:xfrm>
          <a:off x="12477750" y="25946101"/>
          <a:ext cx="0" cy="1976438"/>
          <a:chOff x="0" y="6479721"/>
          <a:chExt cx="22964185" cy="1809750"/>
        </a:xfrm>
      </xdr:grpSpPr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248A4735-F7FE-4CED-A75A-2FCD7ADB0B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4" name="Cuadro de texto 2">
            <a:extLst>
              <a:ext uri="{FF2B5EF4-FFF2-40B4-BE49-F238E27FC236}">
                <a16:creationId xmlns:a16="http://schemas.microsoft.com/office/drawing/2014/main" id="{61D668BE-656C-403B-9FF6-5B3E7DC26A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5" name="Cuadro de texto 2">
            <a:extLst>
              <a:ext uri="{FF2B5EF4-FFF2-40B4-BE49-F238E27FC236}">
                <a16:creationId xmlns:a16="http://schemas.microsoft.com/office/drawing/2014/main" id="{89330280-0EEB-430A-8B96-9BFEDCA28E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26</xdr:col>
      <xdr:colOff>184523</xdr:colOff>
      <xdr:row>4</xdr:row>
      <xdr:rowOff>136711</xdr:rowOff>
    </xdr:from>
    <xdr:to>
      <xdr:col>26</xdr:col>
      <xdr:colOff>1140198</xdr:colOff>
      <xdr:row>5</xdr:row>
      <xdr:rowOff>224118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FCE4B7BF-6E1F-4BC3-A86F-35C003825AB8}"/>
            </a:ext>
          </a:extLst>
        </xdr:cNvPr>
        <xdr:cNvSpPr txBox="1"/>
      </xdr:nvSpPr>
      <xdr:spPr>
        <a:xfrm>
          <a:off x="32626673" y="898711"/>
          <a:ext cx="955675" cy="23980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JGSE.16.2</a:t>
          </a:r>
        </a:p>
      </xdr:txBody>
    </xdr:sp>
    <xdr:clientData/>
  </xdr:twoCellAnchor>
  <xdr:twoCellAnchor>
    <xdr:from>
      <xdr:col>34</xdr:col>
      <xdr:colOff>128494</xdr:colOff>
      <xdr:row>4</xdr:row>
      <xdr:rowOff>170328</xdr:rowOff>
    </xdr:from>
    <xdr:to>
      <xdr:col>34</xdr:col>
      <xdr:colOff>1084169</xdr:colOff>
      <xdr:row>6</xdr:row>
      <xdr:rowOff>11205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ABB336D-AA9F-446A-890F-A94E6618A2F9}"/>
            </a:ext>
          </a:extLst>
        </xdr:cNvPr>
        <xdr:cNvSpPr txBox="1"/>
      </xdr:nvSpPr>
      <xdr:spPr>
        <a:xfrm>
          <a:off x="42552844" y="932328"/>
          <a:ext cx="955675" cy="22187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JGSE.16.2</a:t>
          </a:r>
        </a:p>
      </xdr:txBody>
    </xdr:sp>
    <xdr:clientData/>
  </xdr:twoCellAnchor>
  <xdr:twoCellAnchor>
    <xdr:from>
      <xdr:col>10</xdr:col>
      <xdr:colOff>0</xdr:colOff>
      <xdr:row>119</xdr:row>
      <xdr:rowOff>79262</xdr:rowOff>
    </xdr:from>
    <xdr:to>
      <xdr:col>10</xdr:col>
      <xdr:colOff>0</xdr:colOff>
      <xdr:row>123</xdr:row>
      <xdr:rowOff>71438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2EDBBB0-ADDD-4B41-A15E-89D1EBE87BE7}"/>
            </a:ext>
          </a:extLst>
        </xdr:cNvPr>
        <xdr:cNvGrpSpPr/>
      </xdr:nvGrpSpPr>
      <xdr:grpSpPr>
        <a:xfrm>
          <a:off x="12477750" y="26120612"/>
          <a:ext cx="0" cy="1287576"/>
          <a:chOff x="0" y="6479721"/>
          <a:chExt cx="22964185" cy="1809750"/>
        </a:xfrm>
      </xdr:grpSpPr>
      <xdr:sp macro="" textlink="">
        <xdr:nvSpPr>
          <xdr:cNvPr id="19" name="Cuadro de texto 2">
            <a:extLst>
              <a:ext uri="{FF2B5EF4-FFF2-40B4-BE49-F238E27FC236}">
                <a16:creationId xmlns:a16="http://schemas.microsoft.com/office/drawing/2014/main" id="{EE6A53B2-A196-4639-A95B-1BCA928F91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0" name="Cuadro de texto 2">
            <a:extLst>
              <a:ext uri="{FF2B5EF4-FFF2-40B4-BE49-F238E27FC236}">
                <a16:creationId xmlns:a16="http://schemas.microsoft.com/office/drawing/2014/main" id="{76BCDBDA-44EC-40C8-AEBD-6B41DD825B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1" name="Cuadro de texto 2">
            <a:extLst>
              <a:ext uri="{FF2B5EF4-FFF2-40B4-BE49-F238E27FC236}">
                <a16:creationId xmlns:a16="http://schemas.microsoft.com/office/drawing/2014/main" id="{D282DF11-FF7A-42DC-A61D-1FDC9C306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10</xdr:col>
      <xdr:colOff>0</xdr:colOff>
      <xdr:row>119</xdr:row>
      <xdr:rowOff>17350</xdr:rowOff>
    </xdr:from>
    <xdr:to>
      <xdr:col>10</xdr:col>
      <xdr:colOff>0</xdr:colOff>
      <xdr:row>123</xdr:row>
      <xdr:rowOff>9526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783337B4-0AC9-4C98-9D57-67B650E275EB}"/>
            </a:ext>
          </a:extLst>
        </xdr:cNvPr>
        <xdr:cNvGrpSpPr/>
      </xdr:nvGrpSpPr>
      <xdr:grpSpPr>
        <a:xfrm>
          <a:off x="12477750" y="26058700"/>
          <a:ext cx="0" cy="1287576"/>
          <a:chOff x="0" y="6479721"/>
          <a:chExt cx="22964185" cy="1809750"/>
        </a:xfrm>
      </xdr:grpSpPr>
      <xdr:sp macro="" textlink="">
        <xdr:nvSpPr>
          <xdr:cNvPr id="23" name="Cuadro de texto 2">
            <a:extLst>
              <a:ext uri="{FF2B5EF4-FFF2-40B4-BE49-F238E27FC236}">
                <a16:creationId xmlns:a16="http://schemas.microsoft.com/office/drawing/2014/main" id="{D55C49EF-7397-4117-8C41-49CD5B6710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4" name="Cuadro de texto 2">
            <a:extLst>
              <a:ext uri="{FF2B5EF4-FFF2-40B4-BE49-F238E27FC236}">
                <a16:creationId xmlns:a16="http://schemas.microsoft.com/office/drawing/2014/main" id="{0A2D0C61-5344-4CEC-AB88-4E5F7E4FC6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5" name="Cuadro de texto 2">
            <a:extLst>
              <a:ext uri="{FF2B5EF4-FFF2-40B4-BE49-F238E27FC236}">
                <a16:creationId xmlns:a16="http://schemas.microsoft.com/office/drawing/2014/main" id="{5B4A1E2F-4D0E-4AAA-9284-E7CD7DC53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10</xdr:col>
      <xdr:colOff>0</xdr:colOff>
      <xdr:row>119</xdr:row>
      <xdr:rowOff>0</xdr:rowOff>
    </xdr:from>
    <xdr:to>
      <xdr:col>10</xdr:col>
      <xdr:colOff>0</xdr:colOff>
      <xdr:row>122</xdr:row>
      <xdr:rowOff>211251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3D924F0C-81D7-492E-86B6-D5B9ECB50D42}"/>
            </a:ext>
          </a:extLst>
        </xdr:cNvPr>
        <xdr:cNvGrpSpPr/>
      </xdr:nvGrpSpPr>
      <xdr:grpSpPr>
        <a:xfrm>
          <a:off x="12477750" y="26041350"/>
          <a:ext cx="0" cy="1182801"/>
          <a:chOff x="0" y="6479721"/>
          <a:chExt cx="22964185" cy="1809750"/>
        </a:xfrm>
      </xdr:grpSpPr>
      <xdr:sp macro="" textlink="">
        <xdr:nvSpPr>
          <xdr:cNvPr id="27" name="Cuadro de texto 2">
            <a:extLst>
              <a:ext uri="{FF2B5EF4-FFF2-40B4-BE49-F238E27FC236}">
                <a16:creationId xmlns:a16="http://schemas.microsoft.com/office/drawing/2014/main" id="{D8BE16A6-6519-4CA3-84CB-701E327D9F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8" name="Cuadro de texto 2">
            <a:extLst>
              <a:ext uri="{FF2B5EF4-FFF2-40B4-BE49-F238E27FC236}">
                <a16:creationId xmlns:a16="http://schemas.microsoft.com/office/drawing/2014/main" id="{24B439C2-B286-475E-A8C6-7F14E800BC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9" name="Cuadro de texto 2">
            <a:extLst>
              <a:ext uri="{FF2B5EF4-FFF2-40B4-BE49-F238E27FC236}">
                <a16:creationId xmlns:a16="http://schemas.microsoft.com/office/drawing/2014/main" id="{8D6E96EA-7955-4B4E-8C13-BD2E0F371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0</xdr:col>
      <xdr:colOff>0</xdr:colOff>
      <xdr:row>119</xdr:row>
      <xdr:rowOff>93549</xdr:rowOff>
    </xdr:from>
    <xdr:to>
      <xdr:col>10</xdr:col>
      <xdr:colOff>0</xdr:colOff>
      <xdr:row>124</xdr:row>
      <xdr:rowOff>210096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67CF7F69-46CF-4962-B184-383C05DC5708}"/>
            </a:ext>
          </a:extLst>
        </xdr:cNvPr>
        <xdr:cNvGrpSpPr/>
      </xdr:nvGrpSpPr>
      <xdr:grpSpPr>
        <a:xfrm>
          <a:off x="0" y="26134899"/>
          <a:ext cx="12477750" cy="1735797"/>
          <a:chOff x="0" y="6479721"/>
          <a:chExt cx="22964185" cy="1809750"/>
        </a:xfrm>
      </xdr:grpSpPr>
      <xdr:sp macro="" textlink="">
        <xdr:nvSpPr>
          <xdr:cNvPr id="31" name="Cuadro de texto 2">
            <a:extLst>
              <a:ext uri="{FF2B5EF4-FFF2-40B4-BE49-F238E27FC236}">
                <a16:creationId xmlns:a16="http://schemas.microsoft.com/office/drawing/2014/main" id="{0A1F44F6-EAF8-4189-9207-256D61E38D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José Carmelo Nochebuena Arenas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del Departamento de Adquisiciones e Inventarios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2" name="Cuadro de texto 2">
            <a:extLst>
              <a:ext uri="{FF2B5EF4-FFF2-40B4-BE49-F238E27FC236}">
                <a16:creationId xmlns:a16="http://schemas.microsoft.com/office/drawing/2014/main" id="{F5548FE1-E0E3-4E7A-930C-6D9B83E7E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Edwin Alberto San Román Arteaga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la Dirección de Administración y Finanzas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Cuadro de texto 2">
            <a:extLst>
              <a:ext uri="{FF2B5EF4-FFF2-40B4-BE49-F238E27FC236}">
                <a16:creationId xmlns:a16="http://schemas.microsoft.com/office/drawing/2014/main" id="{7EF9D618-3D45-402F-884D-8880D125A9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Beder Rodrigez Villegas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Rector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la UTSH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10</xdr:col>
      <xdr:colOff>0</xdr:colOff>
      <xdr:row>119</xdr:row>
      <xdr:rowOff>79262</xdr:rowOff>
    </xdr:from>
    <xdr:to>
      <xdr:col>10</xdr:col>
      <xdr:colOff>0</xdr:colOff>
      <xdr:row>123</xdr:row>
      <xdr:rowOff>71438</xdr:rowOff>
    </xdr:to>
    <xdr:grpSp>
      <xdr:nvGrpSpPr>
        <xdr:cNvPr id="34" name="Grupo 33">
          <a:extLst>
            <a:ext uri="{FF2B5EF4-FFF2-40B4-BE49-F238E27FC236}">
              <a16:creationId xmlns:a16="http://schemas.microsoft.com/office/drawing/2014/main" id="{71AE1BC1-AFFB-46AB-B581-E913F119C496}"/>
            </a:ext>
          </a:extLst>
        </xdr:cNvPr>
        <xdr:cNvGrpSpPr/>
      </xdr:nvGrpSpPr>
      <xdr:grpSpPr>
        <a:xfrm>
          <a:off x="12477750" y="26120612"/>
          <a:ext cx="0" cy="1287576"/>
          <a:chOff x="0" y="6479721"/>
          <a:chExt cx="22964185" cy="1809750"/>
        </a:xfrm>
      </xdr:grpSpPr>
      <xdr:sp macro="" textlink="">
        <xdr:nvSpPr>
          <xdr:cNvPr id="35" name="Cuadro de texto 2">
            <a:extLst>
              <a:ext uri="{FF2B5EF4-FFF2-40B4-BE49-F238E27FC236}">
                <a16:creationId xmlns:a16="http://schemas.microsoft.com/office/drawing/2014/main" id="{8148F200-5F2B-4F43-80BC-9201C970C2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226522E6-1A1A-4BFD-A1E3-D17206D7A5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7" name="Cuadro de texto 2">
            <a:extLst>
              <a:ext uri="{FF2B5EF4-FFF2-40B4-BE49-F238E27FC236}">
                <a16:creationId xmlns:a16="http://schemas.microsoft.com/office/drawing/2014/main" id="{E736F7B7-F552-44A8-9D42-EF0B49BED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10</xdr:col>
      <xdr:colOff>0</xdr:colOff>
      <xdr:row>119</xdr:row>
      <xdr:rowOff>17350</xdr:rowOff>
    </xdr:from>
    <xdr:to>
      <xdr:col>10</xdr:col>
      <xdr:colOff>0</xdr:colOff>
      <xdr:row>123</xdr:row>
      <xdr:rowOff>9526</xdr:rowOff>
    </xdr:to>
    <xdr:grpSp>
      <xdr:nvGrpSpPr>
        <xdr:cNvPr id="38" name="Grupo 37">
          <a:extLst>
            <a:ext uri="{FF2B5EF4-FFF2-40B4-BE49-F238E27FC236}">
              <a16:creationId xmlns:a16="http://schemas.microsoft.com/office/drawing/2014/main" id="{BA107AE6-5B85-45EC-91E6-4273B40042A3}"/>
            </a:ext>
          </a:extLst>
        </xdr:cNvPr>
        <xdr:cNvGrpSpPr/>
      </xdr:nvGrpSpPr>
      <xdr:grpSpPr>
        <a:xfrm>
          <a:off x="12477750" y="26058700"/>
          <a:ext cx="0" cy="1287576"/>
          <a:chOff x="0" y="6479721"/>
          <a:chExt cx="22964185" cy="1809750"/>
        </a:xfrm>
      </xdr:grpSpPr>
      <xdr:sp macro="" textlink="">
        <xdr:nvSpPr>
          <xdr:cNvPr id="39" name="Cuadro de texto 2">
            <a:extLst>
              <a:ext uri="{FF2B5EF4-FFF2-40B4-BE49-F238E27FC236}">
                <a16:creationId xmlns:a16="http://schemas.microsoft.com/office/drawing/2014/main" id="{655C8785-0E7F-410D-B067-2DF32059C0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0" name="Cuadro de texto 2">
            <a:extLst>
              <a:ext uri="{FF2B5EF4-FFF2-40B4-BE49-F238E27FC236}">
                <a16:creationId xmlns:a16="http://schemas.microsoft.com/office/drawing/2014/main" id="{FFB1AD4E-74BB-471C-842E-C541D6937C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1" name="Cuadro de texto 2">
            <a:extLst>
              <a:ext uri="{FF2B5EF4-FFF2-40B4-BE49-F238E27FC236}">
                <a16:creationId xmlns:a16="http://schemas.microsoft.com/office/drawing/2014/main" id="{76E6C6C0-39B8-4FF8-83BC-985DE95C79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10</xdr:col>
      <xdr:colOff>0</xdr:colOff>
      <xdr:row>119</xdr:row>
      <xdr:rowOff>0</xdr:rowOff>
    </xdr:from>
    <xdr:to>
      <xdr:col>10</xdr:col>
      <xdr:colOff>0</xdr:colOff>
      <xdr:row>122</xdr:row>
      <xdr:rowOff>317931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79C8E356-A904-46F8-832F-5FCA00EF0267}"/>
            </a:ext>
          </a:extLst>
        </xdr:cNvPr>
        <xdr:cNvGrpSpPr/>
      </xdr:nvGrpSpPr>
      <xdr:grpSpPr>
        <a:xfrm>
          <a:off x="12477750" y="26041350"/>
          <a:ext cx="0" cy="1289481"/>
          <a:chOff x="0" y="6479721"/>
          <a:chExt cx="22964185" cy="1809750"/>
        </a:xfrm>
      </xdr:grpSpPr>
      <xdr:sp macro="" textlink="">
        <xdr:nvSpPr>
          <xdr:cNvPr id="43" name="Cuadro de texto 2">
            <a:extLst>
              <a:ext uri="{FF2B5EF4-FFF2-40B4-BE49-F238E27FC236}">
                <a16:creationId xmlns:a16="http://schemas.microsoft.com/office/drawing/2014/main" id="{DB3133EA-632E-4CE2-99E6-52265BAE8D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4" name="Cuadro de texto 2">
            <a:extLst>
              <a:ext uri="{FF2B5EF4-FFF2-40B4-BE49-F238E27FC236}">
                <a16:creationId xmlns:a16="http://schemas.microsoft.com/office/drawing/2014/main" id="{0925F60A-9A2C-4168-9248-FD44209907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5" name="Cuadro de texto 2">
            <a:extLst>
              <a:ext uri="{FF2B5EF4-FFF2-40B4-BE49-F238E27FC236}">
                <a16:creationId xmlns:a16="http://schemas.microsoft.com/office/drawing/2014/main" id="{7FEAD9B9-F92C-4CB3-8290-0C3CCFC4B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157440</xdr:rowOff>
    </xdr:from>
    <xdr:to>
      <xdr:col>9</xdr:col>
      <xdr:colOff>1695448</xdr:colOff>
      <xdr:row>36</xdr:row>
      <xdr:rowOff>11975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B4FC6AF-53CB-4CA6-98C9-5CA08B920CCA}"/>
            </a:ext>
          </a:extLst>
        </xdr:cNvPr>
        <xdr:cNvGrpSpPr/>
      </xdr:nvGrpSpPr>
      <xdr:grpSpPr>
        <a:xfrm>
          <a:off x="0" y="5977215"/>
          <a:ext cx="12230098" cy="1664285"/>
          <a:chOff x="0" y="6515100"/>
          <a:chExt cx="21524424" cy="1758234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BDD69EEA-8FD7-4397-A9DB-6EE58037C5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José Carmelo Nochebuena Arenas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del Departamento de Adquisiciones e Inventarios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FCDF8040-F936-4E5D-BCDF-DE243913EF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Edwin Alberto San Román Arteaga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la Direción de Administración y Finanzas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7F2A694-6DB2-453D-BCB9-F9386FB020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894982" y="6533968"/>
            <a:ext cx="6629442" cy="17393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Beder Rodrigez Villegas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la UTSH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3</xdr:row>
      <xdr:rowOff>111125</xdr:rowOff>
    </xdr:from>
    <xdr:to>
      <xdr:col>6</xdr:col>
      <xdr:colOff>1406525</xdr:colOff>
      <xdr:row>4</xdr:row>
      <xdr:rowOff>149225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D427115-A50E-4741-B937-CDBC5B0CF993}"/>
            </a:ext>
          </a:extLst>
        </xdr:cNvPr>
        <xdr:cNvSpPr txBox="1"/>
      </xdr:nvSpPr>
      <xdr:spPr>
        <a:xfrm>
          <a:off x="5495925" y="1082675"/>
          <a:ext cx="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JGSE.16.3</a:t>
          </a:r>
        </a:p>
      </xdr:txBody>
    </xdr:sp>
    <xdr:clientData/>
  </xdr:twoCellAnchor>
  <xdr:twoCellAnchor>
    <xdr:from>
      <xdr:col>27</xdr:col>
      <xdr:colOff>272143</xdr:colOff>
      <xdr:row>0</xdr:row>
      <xdr:rowOff>179616</xdr:rowOff>
    </xdr:from>
    <xdr:to>
      <xdr:col>28</xdr:col>
      <xdr:colOff>0</xdr:colOff>
      <xdr:row>3</xdr:row>
      <xdr:rowOff>40822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53C07D8C-4A98-4B38-B3A3-07948A9915C7}"/>
            </a:ext>
          </a:extLst>
        </xdr:cNvPr>
        <xdr:cNvSpPr txBox="1"/>
      </xdr:nvSpPr>
      <xdr:spPr>
        <a:xfrm>
          <a:off x="15668625" y="179616"/>
          <a:ext cx="0" cy="83275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26</xdr:row>
      <xdr:rowOff>56444</xdr:rowOff>
    </xdr:from>
    <xdr:to>
      <xdr:col>18</xdr:col>
      <xdr:colOff>122296</xdr:colOff>
      <xdr:row>30</xdr:row>
      <xdr:rowOff>210095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FE79AD9-05DC-4D2C-849D-6C961A2757F3}"/>
            </a:ext>
          </a:extLst>
        </xdr:cNvPr>
        <xdr:cNvGrpSpPr/>
      </xdr:nvGrpSpPr>
      <xdr:grpSpPr>
        <a:xfrm>
          <a:off x="0" y="7076722"/>
          <a:ext cx="14927203" cy="1470688"/>
          <a:chOff x="0" y="6479721"/>
          <a:chExt cx="22964185" cy="1809750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31FA1293-643E-47B6-8877-B427A1CA09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José Carmelo Nochebuena Arenas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del Departamento de Adquisiciones e Inventarios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E794D5F2-41B0-45CD-8A3F-6AFB28D624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Edwin Alberto San Román Arteaga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la Dirección de Administración y Finanzas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B6EA4E35-9765-4D20-97A8-9F10B66125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Beder Rodrigez Villegas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Rector</a:t>
            </a:r>
            <a:r>
              <a:rPr lang="es-MX" sz="1100" b="1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la UTSH</a:t>
            </a: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71E2-BFAE-4608-8EE5-9A06CC00C1A0}">
  <dimension ref="A1:AI32"/>
  <sheetViews>
    <sheetView showGridLines="0" zoomScale="81" zoomScaleNormal="81" zoomScaleSheetLayoutView="90" zoomScalePageLayoutView="10" workbookViewId="0">
      <selection activeCell="A4" sqref="A4:K4"/>
    </sheetView>
  </sheetViews>
  <sheetFormatPr baseColWidth="10" defaultColWidth="23" defaultRowHeight="25.5" customHeight="1" x14ac:dyDescent="0.35"/>
  <cols>
    <col min="1" max="2" width="23" style="1"/>
    <col min="3" max="3" width="15.42578125" style="1" customWidth="1"/>
    <col min="4" max="7" width="19.5703125" style="1" customWidth="1"/>
    <col min="8" max="11" width="23" style="1"/>
    <col min="12" max="34" width="0" style="1" hidden="1" customWidth="1"/>
    <col min="35" max="35" width="23.140625" style="1" hidden="1" customWidth="1"/>
    <col min="36" max="16384" width="23" style="1"/>
  </cols>
  <sheetData>
    <row r="1" spans="1:35" ht="25.5" customHeight="1" x14ac:dyDescent="0.35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 t="s">
        <v>0</v>
      </c>
      <c r="M1" s="32"/>
      <c r="N1" s="32"/>
      <c r="O1" s="32"/>
      <c r="P1" s="32"/>
      <c r="Q1" s="32"/>
      <c r="R1" s="32"/>
      <c r="S1" s="32"/>
      <c r="T1" s="32" t="s">
        <v>0</v>
      </c>
      <c r="U1" s="32"/>
      <c r="V1" s="32"/>
      <c r="W1" s="32"/>
      <c r="X1" s="32"/>
      <c r="Y1" s="32"/>
      <c r="Z1" s="32"/>
      <c r="AA1" s="32"/>
      <c r="AB1" s="32" t="s">
        <v>0</v>
      </c>
      <c r="AC1" s="32"/>
      <c r="AD1" s="32"/>
      <c r="AE1" s="32"/>
      <c r="AF1" s="32"/>
      <c r="AG1" s="32"/>
      <c r="AH1" s="32"/>
      <c r="AI1" s="32"/>
    </row>
    <row r="2" spans="1:35" ht="25.5" customHeight="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5.5" customHeight="1" x14ac:dyDescent="0.3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 t="s">
        <v>3</v>
      </c>
      <c r="M3" s="32"/>
      <c r="N3" s="32"/>
      <c r="O3" s="32"/>
      <c r="P3" s="32"/>
      <c r="Q3" s="32"/>
      <c r="R3" s="32"/>
      <c r="S3" s="32"/>
      <c r="T3" s="32" t="s">
        <v>3</v>
      </c>
      <c r="U3" s="32"/>
      <c r="V3" s="32"/>
      <c r="W3" s="32"/>
      <c r="X3" s="32"/>
      <c r="Y3" s="32"/>
      <c r="Z3" s="32"/>
      <c r="AA3" s="32"/>
      <c r="AB3" s="32" t="s">
        <v>3</v>
      </c>
      <c r="AC3" s="32"/>
      <c r="AD3" s="32"/>
      <c r="AE3" s="32"/>
      <c r="AF3" s="32"/>
      <c r="AG3" s="32"/>
      <c r="AH3" s="32"/>
      <c r="AI3" s="32"/>
    </row>
    <row r="4" spans="1:35" ht="25.5" customHeight="1" x14ac:dyDescent="0.35">
      <c r="A4" s="32" t="s">
        <v>36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 t="s">
        <v>4</v>
      </c>
      <c r="M4" s="32"/>
      <c r="N4" s="32"/>
      <c r="O4" s="32"/>
      <c r="P4" s="32"/>
      <c r="Q4" s="32"/>
      <c r="R4" s="32"/>
      <c r="S4" s="32"/>
      <c r="T4" s="32" t="s">
        <v>4</v>
      </c>
      <c r="U4" s="32"/>
      <c r="V4" s="32"/>
      <c r="W4" s="32"/>
      <c r="X4" s="32"/>
      <c r="Y4" s="32"/>
      <c r="Z4" s="32"/>
      <c r="AA4" s="32"/>
      <c r="AB4" s="32" t="s">
        <v>4</v>
      </c>
      <c r="AC4" s="32"/>
      <c r="AD4" s="32"/>
      <c r="AE4" s="32"/>
      <c r="AF4" s="32"/>
      <c r="AG4" s="32"/>
      <c r="AH4" s="32"/>
      <c r="AI4" s="32"/>
    </row>
    <row r="5" spans="1:35" ht="25.5" customHeight="1" x14ac:dyDescent="0.35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 t="s">
        <v>5</v>
      </c>
      <c r="M5" s="32"/>
      <c r="N5" s="32"/>
      <c r="O5" s="32"/>
      <c r="P5" s="32"/>
      <c r="Q5" s="32"/>
      <c r="R5" s="32"/>
      <c r="S5" s="32"/>
      <c r="T5" s="32" t="s">
        <v>5</v>
      </c>
      <c r="U5" s="32"/>
      <c r="V5" s="32"/>
      <c r="W5" s="32"/>
      <c r="X5" s="32"/>
      <c r="Y5" s="32"/>
      <c r="Z5" s="32"/>
      <c r="AA5" s="32"/>
      <c r="AB5" s="32" t="s">
        <v>5</v>
      </c>
      <c r="AC5" s="32"/>
      <c r="AD5" s="32"/>
      <c r="AE5" s="32"/>
      <c r="AF5" s="32"/>
      <c r="AG5" s="32"/>
      <c r="AH5" s="32"/>
      <c r="AI5" s="32"/>
    </row>
    <row r="6" spans="1:35" ht="25.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35" ht="34.5" customHeight="1" x14ac:dyDescent="0.35">
      <c r="A7" s="35" t="s">
        <v>6</v>
      </c>
      <c r="B7" s="4" t="s">
        <v>7</v>
      </c>
      <c r="C7" s="35" t="s">
        <v>8</v>
      </c>
      <c r="D7" s="37" t="s">
        <v>9</v>
      </c>
      <c r="E7" s="37"/>
      <c r="F7" s="37"/>
      <c r="G7" s="37"/>
      <c r="H7" s="37"/>
      <c r="I7" s="37"/>
      <c r="J7" s="37"/>
      <c r="K7" s="37"/>
      <c r="L7" s="33" t="s">
        <v>10</v>
      </c>
      <c r="M7" s="33"/>
      <c r="N7" s="33"/>
      <c r="O7" s="33"/>
      <c r="P7" s="33"/>
      <c r="Q7" s="33"/>
      <c r="R7" s="33"/>
      <c r="S7" s="33"/>
      <c r="T7" s="33" t="s">
        <v>11</v>
      </c>
      <c r="U7" s="33"/>
      <c r="V7" s="33"/>
      <c r="W7" s="33"/>
      <c r="X7" s="33"/>
      <c r="Y7" s="33"/>
      <c r="Z7" s="33"/>
      <c r="AA7" s="33"/>
      <c r="AB7" s="33" t="s">
        <v>12</v>
      </c>
      <c r="AC7" s="33"/>
      <c r="AD7" s="33"/>
      <c r="AE7" s="33"/>
      <c r="AF7" s="33"/>
      <c r="AG7" s="33"/>
      <c r="AH7" s="33"/>
      <c r="AI7" s="33"/>
    </row>
    <row r="8" spans="1:35" ht="47.25" customHeight="1" x14ac:dyDescent="0.35">
      <c r="A8" s="35"/>
      <c r="B8" s="34" t="s">
        <v>13</v>
      </c>
      <c r="C8" s="35"/>
      <c r="D8" s="35" t="s">
        <v>14</v>
      </c>
      <c r="E8" s="35"/>
      <c r="F8" s="35" t="s">
        <v>15</v>
      </c>
      <c r="G8" s="35"/>
      <c r="H8" s="36" t="s">
        <v>16</v>
      </c>
      <c r="I8" s="36"/>
      <c r="J8" s="5" t="s">
        <v>17</v>
      </c>
      <c r="K8" s="38" t="s">
        <v>8</v>
      </c>
      <c r="L8" s="35" t="s">
        <v>14</v>
      </c>
      <c r="M8" s="35"/>
      <c r="N8" s="35" t="s">
        <v>15</v>
      </c>
      <c r="O8" s="35"/>
      <c r="P8" s="36" t="s">
        <v>16</v>
      </c>
      <c r="Q8" s="36"/>
      <c r="R8" s="5" t="s">
        <v>17</v>
      </c>
      <c r="S8" s="38" t="s">
        <v>8</v>
      </c>
      <c r="T8" s="35" t="s">
        <v>14</v>
      </c>
      <c r="U8" s="35"/>
      <c r="V8" s="35" t="s">
        <v>15</v>
      </c>
      <c r="W8" s="35"/>
      <c r="X8" s="36" t="s">
        <v>16</v>
      </c>
      <c r="Y8" s="36"/>
      <c r="Z8" s="5" t="s">
        <v>17</v>
      </c>
      <c r="AA8" s="38" t="s">
        <v>8</v>
      </c>
      <c r="AB8" s="35" t="s">
        <v>14</v>
      </c>
      <c r="AC8" s="35"/>
      <c r="AD8" s="35" t="s">
        <v>15</v>
      </c>
      <c r="AE8" s="35"/>
      <c r="AF8" s="36" t="s">
        <v>16</v>
      </c>
      <c r="AG8" s="36"/>
      <c r="AH8" s="5" t="s">
        <v>17</v>
      </c>
      <c r="AI8" s="38" t="s">
        <v>8</v>
      </c>
    </row>
    <row r="9" spans="1:35" ht="47.25" customHeight="1" x14ac:dyDescent="0.35">
      <c r="A9" s="35"/>
      <c r="B9" s="34"/>
      <c r="C9" s="35"/>
      <c r="D9" s="6" t="s">
        <v>18</v>
      </c>
      <c r="E9" s="6" t="s">
        <v>19</v>
      </c>
      <c r="F9" s="6" t="s">
        <v>18</v>
      </c>
      <c r="G9" s="6" t="s">
        <v>19</v>
      </c>
      <c r="H9" s="6" t="s">
        <v>20</v>
      </c>
      <c r="I9" s="6" t="s">
        <v>19</v>
      </c>
      <c r="J9" s="5" t="s">
        <v>21</v>
      </c>
      <c r="K9" s="38"/>
      <c r="L9" s="6" t="s">
        <v>18</v>
      </c>
      <c r="M9" s="6" t="s">
        <v>19</v>
      </c>
      <c r="N9" s="6" t="s">
        <v>18</v>
      </c>
      <c r="O9" s="6" t="s">
        <v>19</v>
      </c>
      <c r="P9" s="6" t="s">
        <v>20</v>
      </c>
      <c r="Q9" s="6" t="s">
        <v>19</v>
      </c>
      <c r="R9" s="5" t="s">
        <v>22</v>
      </c>
      <c r="S9" s="38"/>
      <c r="T9" s="6" t="s">
        <v>18</v>
      </c>
      <c r="U9" s="6" t="s">
        <v>19</v>
      </c>
      <c r="V9" s="6" t="s">
        <v>18</v>
      </c>
      <c r="W9" s="6" t="s">
        <v>19</v>
      </c>
      <c r="X9" s="6" t="s">
        <v>20</v>
      </c>
      <c r="Y9" s="6" t="s">
        <v>19</v>
      </c>
      <c r="Z9" s="5" t="s">
        <v>22</v>
      </c>
      <c r="AA9" s="38"/>
      <c r="AB9" s="6" t="s">
        <v>18</v>
      </c>
      <c r="AC9" s="6" t="s">
        <v>19</v>
      </c>
      <c r="AD9" s="6" t="s">
        <v>18</v>
      </c>
      <c r="AE9" s="6" t="s">
        <v>19</v>
      </c>
      <c r="AF9" s="6" t="s">
        <v>20</v>
      </c>
      <c r="AG9" s="6" t="s">
        <v>19</v>
      </c>
      <c r="AH9" s="5" t="s">
        <v>22</v>
      </c>
      <c r="AI9" s="38"/>
    </row>
    <row r="10" spans="1:35" ht="25.5" customHeight="1" x14ac:dyDescent="0.35">
      <c r="A10" s="7" t="s">
        <v>23</v>
      </c>
      <c r="B10" s="8">
        <f>881189+6758804</f>
        <v>7639993</v>
      </c>
      <c r="C10" s="9">
        <f>+B10*100%/B13</f>
        <v>0.91044914141826416</v>
      </c>
      <c r="D10" s="8">
        <v>0</v>
      </c>
      <c r="E10" s="8">
        <v>0</v>
      </c>
      <c r="F10" s="8">
        <v>51809.760000000002</v>
      </c>
      <c r="G10" s="8">
        <f>551633.76+19823</f>
        <v>571456.76</v>
      </c>
      <c r="H10" s="8">
        <v>972642.24</v>
      </c>
      <c r="I10" s="8">
        <v>972642.24</v>
      </c>
      <c r="J10" s="8">
        <f>(+B10+D10+F10+H10-E10-G10-I10)</f>
        <v>7120346</v>
      </c>
      <c r="K10" s="9">
        <f>+J10*100%/J13</f>
        <v>0.90409847795052867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>+J10+L10+N10+P10-M10-O10-Q10</f>
        <v>7120346</v>
      </c>
      <c r="S10" s="9">
        <f>+R10*100%/R13</f>
        <v>0.90409847795052867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f>+R10+T10+V10+X10-U10-W10-Y10</f>
        <v>7120346</v>
      </c>
      <c r="AA10" s="9">
        <f>+Z10*100%/Z13</f>
        <v>0.90409847795052867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f>+Z10+AB10+AD10+AF10-AC10-AE10-AG10</f>
        <v>7120346</v>
      </c>
      <c r="AI10" s="9">
        <f>+AH10*100%/AH13</f>
        <v>0.90409847795052867</v>
      </c>
    </row>
    <row r="11" spans="1:35" ht="39.75" customHeight="1" x14ac:dyDescent="0.35">
      <c r="A11" s="10" t="s">
        <v>24</v>
      </c>
      <c r="B11" s="8">
        <v>150000</v>
      </c>
      <c r="C11" s="9">
        <f>+B11*100%/B13</f>
        <v>1.7875326746076812E-2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f t="shared" ref="J11:J14" si="0">+B11+D11+F11+H11-E11-G11-I11</f>
        <v>150000</v>
      </c>
      <c r="K11" s="9">
        <f>+J11*100%/J13</f>
        <v>1.9046092941632231E-2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ref="R11:R14" si="1">+J11+L11+N11+P11-M11-O11-Q11</f>
        <v>150000</v>
      </c>
      <c r="S11" s="9">
        <f>+R11*100%/R13</f>
        <v>1.9046092941632231E-2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f t="shared" ref="Z11:Z12" si="2">+R11+T11+V11+X11-U11-W11-Y11</f>
        <v>150000</v>
      </c>
      <c r="AA11" s="9">
        <f>+Z11*100%/Z13</f>
        <v>1.9046092941632231E-2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f t="shared" ref="AH11:AH12" si="3">+Z11+AB11+AD11+AF11-AC11-AE11-AG11</f>
        <v>150000</v>
      </c>
      <c r="AI11" s="9">
        <f>+AH11*100%/AH13</f>
        <v>1.9046092941632231E-2</v>
      </c>
    </row>
    <row r="12" spans="1:35" ht="25.5" customHeight="1" x14ac:dyDescent="0.35">
      <c r="A12" s="10" t="s">
        <v>25</v>
      </c>
      <c r="B12" s="8">
        <f>40800+560662</f>
        <v>601462</v>
      </c>
      <c r="C12" s="9">
        <f>+B12*100%/B13</f>
        <v>7.1675531835659015E-2</v>
      </c>
      <c r="D12" s="8">
        <v>0</v>
      </c>
      <c r="E12" s="8">
        <v>0</v>
      </c>
      <c r="F12" s="8">
        <v>0</v>
      </c>
      <c r="G12" s="8">
        <f>16000-19823</f>
        <v>-3823</v>
      </c>
      <c r="H12" s="8">
        <v>0</v>
      </c>
      <c r="I12" s="8">
        <v>0</v>
      </c>
      <c r="J12" s="8">
        <f t="shared" si="0"/>
        <v>605285</v>
      </c>
      <c r="K12" s="9">
        <f>+J12*100%/J13</f>
        <v>7.6855429107839102E-2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1"/>
        <v>605285</v>
      </c>
      <c r="S12" s="9">
        <f>+R12*100%/R13</f>
        <v>7.6855429107839102E-2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f t="shared" si="2"/>
        <v>605285</v>
      </c>
      <c r="AA12" s="9">
        <f>+Z12*100%/Z13</f>
        <v>7.6855429107839102E-2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f t="shared" si="3"/>
        <v>605285</v>
      </c>
      <c r="AI12" s="9">
        <f>+AH12*100%/AH13</f>
        <v>7.6855429107839102E-2</v>
      </c>
    </row>
    <row r="13" spans="1:35" ht="25.5" customHeight="1" x14ac:dyDescent="0.35">
      <c r="A13" s="11" t="s">
        <v>26</v>
      </c>
      <c r="B13" s="12">
        <f>+B10+B11+B12</f>
        <v>8391455</v>
      </c>
      <c r="C13" s="13">
        <f>SUM(C10:C12)</f>
        <v>1</v>
      </c>
      <c r="D13" s="12">
        <f>+D10+D11+D12</f>
        <v>0</v>
      </c>
      <c r="E13" s="12">
        <f t="shared" ref="E13:J13" si="4">+E10+E11+E12</f>
        <v>0</v>
      </c>
      <c r="F13" s="12">
        <f t="shared" si="4"/>
        <v>51809.760000000002</v>
      </c>
      <c r="G13" s="12">
        <f t="shared" si="4"/>
        <v>567633.76</v>
      </c>
      <c r="H13" s="12">
        <f t="shared" si="4"/>
        <v>972642.24</v>
      </c>
      <c r="I13" s="12">
        <f t="shared" si="4"/>
        <v>972642.24</v>
      </c>
      <c r="J13" s="12">
        <f t="shared" si="4"/>
        <v>7875631</v>
      </c>
      <c r="K13" s="13">
        <f>SUM(K10:K12)</f>
        <v>1</v>
      </c>
      <c r="L13" s="12">
        <f>+L10+L11+L12</f>
        <v>0</v>
      </c>
      <c r="M13" s="12">
        <f t="shared" ref="M13:R13" si="5">+M10+M11+M12</f>
        <v>0</v>
      </c>
      <c r="N13" s="12">
        <f t="shared" si="5"/>
        <v>0</v>
      </c>
      <c r="O13" s="12">
        <f t="shared" si="5"/>
        <v>0</v>
      </c>
      <c r="P13" s="12">
        <f t="shared" si="5"/>
        <v>0</v>
      </c>
      <c r="Q13" s="12">
        <f t="shared" si="5"/>
        <v>0</v>
      </c>
      <c r="R13" s="12">
        <f t="shared" si="5"/>
        <v>7875631</v>
      </c>
      <c r="S13" s="13">
        <f>SUM(S10:S12)</f>
        <v>1</v>
      </c>
      <c r="T13" s="12">
        <f>+T10+T11+T12</f>
        <v>0</v>
      </c>
      <c r="U13" s="12">
        <f t="shared" ref="U13:Z13" si="6">+U10+U11+U12</f>
        <v>0</v>
      </c>
      <c r="V13" s="12">
        <f t="shared" si="6"/>
        <v>0</v>
      </c>
      <c r="W13" s="12">
        <f t="shared" si="6"/>
        <v>0</v>
      </c>
      <c r="X13" s="12">
        <f t="shared" si="6"/>
        <v>0</v>
      </c>
      <c r="Y13" s="12">
        <f t="shared" si="6"/>
        <v>0</v>
      </c>
      <c r="Z13" s="12">
        <f t="shared" si="6"/>
        <v>7875631</v>
      </c>
      <c r="AA13" s="13">
        <f>SUM(AA10:AA12)</f>
        <v>1</v>
      </c>
      <c r="AB13" s="12">
        <f>+AB10+AB11+AB12</f>
        <v>0</v>
      </c>
      <c r="AC13" s="12">
        <f t="shared" ref="AC13:AH13" si="7">+AC10+AC11+AC12</f>
        <v>0</v>
      </c>
      <c r="AD13" s="12">
        <f t="shared" si="7"/>
        <v>0</v>
      </c>
      <c r="AE13" s="12">
        <f t="shared" si="7"/>
        <v>0</v>
      </c>
      <c r="AF13" s="12">
        <f t="shared" si="7"/>
        <v>0</v>
      </c>
      <c r="AG13" s="12">
        <f t="shared" si="7"/>
        <v>0</v>
      </c>
      <c r="AH13" s="12">
        <f t="shared" si="7"/>
        <v>7875631</v>
      </c>
      <c r="AI13" s="13">
        <f>SUM(AI10:AI12)</f>
        <v>1</v>
      </c>
    </row>
    <row r="14" spans="1:35" ht="36.75" customHeight="1" x14ac:dyDescent="0.35">
      <c r="A14" s="10" t="s">
        <v>27</v>
      </c>
      <c r="B14" s="8">
        <f>1762542+1160374</f>
        <v>2922916</v>
      </c>
      <c r="C14" s="14" t="s">
        <v>28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f t="shared" si="0"/>
        <v>2922916</v>
      </c>
      <c r="K14" s="14" t="s">
        <v>28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1"/>
        <v>2922916</v>
      </c>
      <c r="S14" s="14" t="s">
        <v>28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f t="shared" ref="Z14" si="8">+R14+T14+V14+X14-U14-W14-Y14</f>
        <v>2922916</v>
      </c>
      <c r="AA14" s="14" t="s">
        <v>28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f t="shared" ref="AH14" si="9">+Z14+AB14+AD14+AF14-AC14-AE14-AG14</f>
        <v>2922916</v>
      </c>
      <c r="AI14" s="14" t="s">
        <v>28</v>
      </c>
    </row>
    <row r="15" spans="1:35" ht="25.5" customHeight="1" x14ac:dyDescent="0.3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35" ht="25.5" customHeight="1" x14ac:dyDescent="0.35">
      <c r="A16" s="40" t="s">
        <v>29</v>
      </c>
      <c r="B16" s="40"/>
      <c r="C16" s="40"/>
      <c r="D16" s="40"/>
      <c r="E16" s="40"/>
      <c r="F16" s="40"/>
      <c r="G16" s="40"/>
      <c r="H16" s="40"/>
      <c r="I16" s="40"/>
    </row>
    <row r="17" spans="1:35" ht="25.5" customHeight="1" x14ac:dyDescent="0.35">
      <c r="A17" s="17"/>
      <c r="B17" s="17"/>
      <c r="C17" s="17"/>
      <c r="D17" s="17"/>
      <c r="E17" s="17"/>
      <c r="F17" s="17"/>
      <c r="G17" s="17"/>
      <c r="H17" s="17"/>
      <c r="I17" s="17"/>
    </row>
    <row r="18" spans="1:35" ht="25.5" customHeight="1" x14ac:dyDescent="0.35">
      <c r="A18" s="17"/>
      <c r="B18" s="17"/>
      <c r="C18" s="17"/>
      <c r="D18" s="17"/>
      <c r="E18" s="17"/>
      <c r="F18" s="17"/>
      <c r="G18" s="17"/>
      <c r="H18" s="17"/>
      <c r="I18" s="17"/>
    </row>
    <row r="19" spans="1:35" ht="25.5" customHeight="1" x14ac:dyDescent="0.35">
      <c r="A19" s="17"/>
      <c r="B19" s="17"/>
      <c r="C19" s="17"/>
      <c r="D19" s="17"/>
      <c r="E19" s="17"/>
      <c r="F19" s="17"/>
      <c r="G19" s="17"/>
      <c r="H19" s="17"/>
      <c r="I19" s="17"/>
    </row>
    <row r="20" spans="1:35" ht="25.5" customHeight="1" x14ac:dyDescent="0.35">
      <c r="A20" s="17"/>
      <c r="B20" s="17"/>
      <c r="C20" s="17"/>
      <c r="D20" s="17"/>
      <c r="E20" s="17"/>
      <c r="F20" s="17"/>
      <c r="G20" s="17"/>
      <c r="H20" s="17"/>
      <c r="I20" s="17"/>
    </row>
    <row r="21" spans="1:35" ht="25.5" customHeight="1" x14ac:dyDescent="0.35">
      <c r="A21" s="17"/>
      <c r="B21" s="17"/>
      <c r="C21" s="17"/>
      <c r="D21" s="17"/>
      <c r="E21" s="17"/>
      <c r="F21" s="17"/>
      <c r="G21" s="17"/>
      <c r="H21" s="17"/>
      <c r="I21" s="17"/>
    </row>
    <row r="22" spans="1:35" ht="25.5" customHeight="1" x14ac:dyDescent="0.35">
      <c r="A22" s="17"/>
      <c r="B22" s="17"/>
      <c r="C22" s="17"/>
      <c r="D22" s="17"/>
      <c r="E22" s="17"/>
      <c r="F22" s="17"/>
      <c r="G22" s="17"/>
      <c r="H22" s="17"/>
      <c r="I22" s="17"/>
    </row>
    <row r="23" spans="1:35" ht="25.5" customHeight="1" x14ac:dyDescent="0.35">
      <c r="A23" s="17"/>
      <c r="B23" s="17"/>
      <c r="C23" s="17"/>
      <c r="D23" s="17"/>
      <c r="E23" s="17"/>
      <c r="F23" s="17"/>
      <c r="G23" s="17"/>
      <c r="H23" s="17"/>
      <c r="I23" s="17"/>
    </row>
    <row r="24" spans="1:35" ht="25.5" customHeight="1" x14ac:dyDescent="0.35">
      <c r="A24" s="17"/>
      <c r="B24" s="17"/>
      <c r="C24" s="17"/>
      <c r="D24" s="17"/>
      <c r="E24" s="17"/>
      <c r="F24" s="17"/>
      <c r="G24" s="17"/>
      <c r="H24" s="17"/>
      <c r="I24" s="17"/>
    </row>
    <row r="25" spans="1:35" ht="25.5" customHeight="1" x14ac:dyDescent="0.35">
      <c r="A25" s="17"/>
      <c r="B25" s="17"/>
      <c r="C25" s="17"/>
      <c r="D25" s="17"/>
      <c r="E25" s="17"/>
      <c r="F25" s="17"/>
      <c r="G25" s="17"/>
      <c r="H25" s="17"/>
      <c r="I25" s="17"/>
    </row>
    <row r="26" spans="1:35" ht="25.5" customHeight="1" x14ac:dyDescent="0.35">
      <c r="A26" s="17"/>
      <c r="B26" s="17"/>
      <c r="C26" s="17"/>
      <c r="D26" s="17"/>
      <c r="E26" s="17"/>
      <c r="F26" s="17"/>
      <c r="G26" s="17"/>
      <c r="H26" s="17"/>
      <c r="I26" s="17"/>
    </row>
    <row r="27" spans="1:35" ht="25.5" hidden="1" customHeight="1" x14ac:dyDescent="0.35">
      <c r="A27" s="18" t="s">
        <v>30</v>
      </c>
      <c r="B27" s="17"/>
      <c r="C27" s="17"/>
      <c r="D27" s="17"/>
      <c r="E27" s="17"/>
      <c r="F27" s="17"/>
      <c r="G27" s="17"/>
      <c r="H27" s="17"/>
      <c r="I27" s="17"/>
      <c r="L27" s="18" t="s">
        <v>30</v>
      </c>
      <c r="T27" s="18" t="s">
        <v>30</v>
      </c>
      <c r="AB27" s="18" t="s">
        <v>30</v>
      </c>
    </row>
    <row r="28" spans="1:35" s="19" customFormat="1" ht="28.5" hidden="1" customHeight="1" x14ac:dyDescent="0.3">
      <c r="A28" s="41" t="s">
        <v>31</v>
      </c>
      <c r="B28" s="41"/>
      <c r="C28" s="41"/>
      <c r="D28" s="41"/>
      <c r="E28" s="41"/>
      <c r="F28" s="41"/>
      <c r="G28" s="41"/>
      <c r="H28" s="41"/>
      <c r="I28" s="41"/>
      <c r="L28" s="41" t="s">
        <v>31</v>
      </c>
      <c r="M28" s="41"/>
      <c r="N28" s="41"/>
      <c r="O28" s="41"/>
      <c r="P28" s="41"/>
      <c r="Q28" s="41"/>
      <c r="R28" s="41"/>
      <c r="S28" s="41"/>
      <c r="T28" s="41" t="s">
        <v>31</v>
      </c>
      <c r="U28" s="41"/>
      <c r="V28" s="41"/>
      <c r="W28" s="41"/>
      <c r="X28" s="41"/>
      <c r="Y28" s="41"/>
      <c r="Z28" s="41"/>
      <c r="AA28" s="41"/>
      <c r="AB28" s="41" t="s">
        <v>31</v>
      </c>
      <c r="AC28" s="41"/>
      <c r="AD28" s="41"/>
      <c r="AE28" s="41"/>
      <c r="AF28" s="41"/>
      <c r="AG28" s="41"/>
      <c r="AH28" s="41"/>
      <c r="AI28" s="41"/>
    </row>
    <row r="29" spans="1:35" s="19" customFormat="1" ht="15" hidden="1" x14ac:dyDescent="0.3">
      <c r="A29" s="20" t="s">
        <v>32</v>
      </c>
      <c r="B29" s="21"/>
      <c r="C29" s="21"/>
      <c r="D29" s="21"/>
      <c r="E29" s="21"/>
      <c r="F29" s="21"/>
      <c r="G29" s="21"/>
      <c r="H29" s="21"/>
      <c r="I29" s="21"/>
      <c r="L29" s="20" t="s">
        <v>32</v>
      </c>
      <c r="M29" s="20"/>
      <c r="N29" s="20"/>
      <c r="O29" s="20"/>
      <c r="P29" s="20"/>
      <c r="Q29" s="20"/>
      <c r="R29" s="20"/>
      <c r="S29" s="20"/>
      <c r="T29" s="20" t="s">
        <v>32</v>
      </c>
      <c r="U29" s="20"/>
      <c r="V29" s="20"/>
      <c r="W29" s="20"/>
      <c r="X29" s="20"/>
      <c r="Y29" s="20"/>
      <c r="Z29" s="20"/>
      <c r="AA29" s="20"/>
      <c r="AB29" s="20" t="s">
        <v>32</v>
      </c>
      <c r="AC29" s="20"/>
      <c r="AD29" s="20"/>
      <c r="AE29" s="20"/>
      <c r="AF29" s="20"/>
      <c r="AG29" s="20"/>
      <c r="AH29" s="20"/>
      <c r="AI29" s="20"/>
    </row>
    <row r="30" spans="1:35" s="19" customFormat="1" ht="36.75" hidden="1" customHeight="1" x14ac:dyDescent="0.3">
      <c r="A30" s="39" t="s">
        <v>33</v>
      </c>
      <c r="B30" s="39"/>
      <c r="C30" s="39"/>
      <c r="D30" s="39"/>
      <c r="E30" s="39"/>
      <c r="F30" s="39"/>
      <c r="G30" s="39"/>
      <c r="H30" s="39"/>
      <c r="I30" s="39"/>
      <c r="L30" s="39" t="s">
        <v>33</v>
      </c>
      <c r="M30" s="39"/>
      <c r="N30" s="39"/>
      <c r="O30" s="39"/>
      <c r="P30" s="39"/>
      <c r="Q30" s="39"/>
      <c r="R30" s="39"/>
      <c r="S30" s="39"/>
      <c r="T30" s="39" t="s">
        <v>33</v>
      </c>
      <c r="U30" s="39"/>
      <c r="V30" s="39"/>
      <c r="W30" s="39"/>
      <c r="X30" s="39"/>
      <c r="Y30" s="39"/>
      <c r="Z30" s="39"/>
      <c r="AA30" s="39"/>
      <c r="AB30" s="39" t="s">
        <v>33</v>
      </c>
      <c r="AC30" s="39"/>
      <c r="AD30" s="39"/>
      <c r="AE30" s="39"/>
      <c r="AF30" s="39"/>
      <c r="AG30" s="39"/>
      <c r="AH30" s="39"/>
      <c r="AI30" s="39"/>
    </row>
    <row r="31" spans="1:35" s="23" customFormat="1" ht="15" hidden="1" x14ac:dyDescent="0.25">
      <c r="A31" s="22" t="s">
        <v>34</v>
      </c>
      <c r="J31" s="24"/>
      <c r="L31" s="22" t="s">
        <v>34</v>
      </c>
      <c r="M31" s="22"/>
      <c r="N31" s="22"/>
      <c r="O31" s="22"/>
      <c r="P31" s="22"/>
      <c r="Q31" s="22"/>
      <c r="R31" s="22"/>
      <c r="S31" s="22"/>
      <c r="T31" s="22" t="s">
        <v>34</v>
      </c>
      <c r="U31" s="22"/>
      <c r="V31" s="22"/>
      <c r="W31" s="22"/>
      <c r="X31" s="22"/>
      <c r="Y31" s="22"/>
      <c r="Z31" s="22"/>
      <c r="AA31" s="22"/>
      <c r="AB31" s="22" t="s">
        <v>34</v>
      </c>
      <c r="AC31" s="22"/>
      <c r="AD31" s="22"/>
      <c r="AE31" s="22"/>
      <c r="AF31" s="22"/>
      <c r="AG31" s="22"/>
      <c r="AH31" s="22"/>
      <c r="AI31" s="22"/>
    </row>
    <row r="32" spans="1:35" ht="25.5" hidden="1" customHeight="1" x14ac:dyDescent="0.35"/>
  </sheetData>
  <mergeCells count="49">
    <mergeCell ref="A30:I30"/>
    <mergeCell ref="L30:S30"/>
    <mergeCell ref="T30:AA30"/>
    <mergeCell ref="AB30:AI30"/>
    <mergeCell ref="AI8:AI9"/>
    <mergeCell ref="A16:I16"/>
    <mergeCell ref="A28:I28"/>
    <mergeCell ref="L28:S28"/>
    <mergeCell ref="T28:AA28"/>
    <mergeCell ref="AB28:AI28"/>
    <mergeCell ref="V8:W8"/>
    <mergeCell ref="X8:Y8"/>
    <mergeCell ref="AA8:AA9"/>
    <mergeCell ref="AB8:AC8"/>
    <mergeCell ref="AD8:AE8"/>
    <mergeCell ref="AF8:AG8"/>
    <mergeCell ref="A7:A9"/>
    <mergeCell ref="C7:C9"/>
    <mergeCell ref="D7:K7"/>
    <mergeCell ref="L7:S7"/>
    <mergeCell ref="T7:AA7"/>
    <mergeCell ref="K8:K9"/>
    <mergeCell ref="L8:M8"/>
    <mergeCell ref="N8:O8"/>
    <mergeCell ref="P8:Q8"/>
    <mergeCell ref="S8:S9"/>
    <mergeCell ref="AB7:AI7"/>
    <mergeCell ref="B8:B9"/>
    <mergeCell ref="D8:E8"/>
    <mergeCell ref="F8:G8"/>
    <mergeCell ref="H8:I8"/>
    <mergeCell ref="T8:U8"/>
    <mergeCell ref="A4:K4"/>
    <mergeCell ref="L4:S4"/>
    <mergeCell ref="T4:AA4"/>
    <mergeCell ref="AB4:AI4"/>
    <mergeCell ref="A5:K5"/>
    <mergeCell ref="L5:S5"/>
    <mergeCell ref="T5:AA5"/>
    <mergeCell ref="AB5:AI5"/>
    <mergeCell ref="A3:K3"/>
    <mergeCell ref="L3:S3"/>
    <mergeCell ref="T3:AA3"/>
    <mergeCell ref="AB3:AI3"/>
    <mergeCell ref="A1:K1"/>
    <mergeCell ref="L1:S1"/>
    <mergeCell ref="T1:AA1"/>
    <mergeCell ref="AB1:AI1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scale="52" fitToWidth="4" orientation="landscape" r:id="rId1"/>
  <colBreaks count="3" manualBreakCount="3">
    <brk id="11" max="1048575" man="1"/>
    <brk id="19" max="1048575" man="1"/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468D-401B-40C0-82EB-829A79AAB5CE}">
  <dimension ref="A1:AI134"/>
  <sheetViews>
    <sheetView showGridLines="0" topLeftCell="A56" zoomScaleNormal="100" zoomScaleSheetLayoutView="80" workbookViewId="0">
      <selection activeCell="H69" sqref="H69"/>
    </sheetView>
  </sheetViews>
  <sheetFormatPr baseColWidth="10" defaultColWidth="18.7109375" defaultRowHeight="18" x14ac:dyDescent="0.35"/>
  <cols>
    <col min="1" max="10" width="18.7109375" style="1"/>
    <col min="11" max="35" width="0" style="1" hidden="1" customWidth="1"/>
    <col min="36" max="16384" width="18.7109375" style="1"/>
  </cols>
  <sheetData>
    <row r="1" spans="1:35" ht="18.75" customHeight="1" x14ac:dyDescent="0.35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 t="s">
        <v>0</v>
      </c>
      <c r="M1" s="32"/>
      <c r="N1" s="32"/>
      <c r="O1" s="32"/>
      <c r="P1" s="32"/>
      <c r="Q1" s="32"/>
      <c r="R1" s="32"/>
      <c r="S1" s="32"/>
      <c r="T1" s="32" t="s">
        <v>0</v>
      </c>
      <c r="U1" s="32"/>
      <c r="V1" s="32"/>
      <c r="W1" s="32"/>
      <c r="X1" s="32"/>
      <c r="Y1" s="32"/>
      <c r="Z1" s="32"/>
      <c r="AA1" s="32"/>
      <c r="AB1" s="32" t="s">
        <v>0</v>
      </c>
      <c r="AC1" s="32"/>
      <c r="AD1" s="32"/>
      <c r="AE1" s="32"/>
      <c r="AF1" s="32"/>
      <c r="AG1" s="32"/>
      <c r="AH1" s="32"/>
      <c r="AI1" s="32"/>
    </row>
    <row r="2" spans="1:35" ht="18" customHeight="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1"/>
      <c r="N2" s="31"/>
      <c r="O2" s="31"/>
      <c r="P2" s="31"/>
      <c r="Q2" s="31"/>
      <c r="R2" s="31"/>
      <c r="S2" s="31"/>
      <c r="T2" s="32" t="s">
        <v>3</v>
      </c>
      <c r="U2" s="32"/>
      <c r="V2" s="32"/>
      <c r="W2" s="32"/>
      <c r="X2" s="32"/>
      <c r="Y2" s="32"/>
      <c r="Z2" s="32"/>
      <c r="AA2" s="32"/>
      <c r="AB2" s="32" t="s">
        <v>3</v>
      </c>
      <c r="AC2" s="32"/>
      <c r="AD2" s="32"/>
      <c r="AE2" s="32"/>
      <c r="AF2" s="32"/>
      <c r="AG2" s="32"/>
      <c r="AH2" s="32"/>
      <c r="AI2" s="32"/>
    </row>
    <row r="3" spans="1:35" ht="18.75" customHeight="1" x14ac:dyDescent="0.35">
      <c r="A3" s="32" t="s">
        <v>159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 t="s">
        <v>3</v>
      </c>
      <c r="M3" s="32"/>
      <c r="N3" s="32"/>
      <c r="O3" s="32"/>
      <c r="P3" s="32"/>
      <c r="Q3" s="32"/>
      <c r="R3" s="32"/>
      <c r="S3" s="32"/>
      <c r="T3" s="32" t="s">
        <v>157</v>
      </c>
      <c r="U3" s="32"/>
      <c r="V3" s="32"/>
      <c r="W3" s="32"/>
      <c r="X3" s="32"/>
      <c r="Y3" s="32"/>
      <c r="Z3" s="32"/>
      <c r="AA3" s="32"/>
      <c r="AB3" s="32" t="s">
        <v>157</v>
      </c>
      <c r="AC3" s="32"/>
      <c r="AD3" s="32"/>
      <c r="AE3" s="32"/>
      <c r="AF3" s="32"/>
      <c r="AG3" s="32"/>
      <c r="AH3" s="32"/>
      <c r="AI3" s="32"/>
    </row>
    <row r="4" spans="1:35" ht="18.75" x14ac:dyDescent="0.35">
      <c r="A4" s="32" t="s">
        <v>158</v>
      </c>
      <c r="B4" s="32"/>
      <c r="C4" s="32"/>
      <c r="D4" s="32"/>
      <c r="E4" s="32"/>
      <c r="F4" s="32"/>
      <c r="G4" s="32"/>
      <c r="H4" s="32"/>
      <c r="I4" s="32"/>
      <c r="J4" s="32"/>
      <c r="K4" s="31"/>
      <c r="L4" s="32" t="s">
        <v>157</v>
      </c>
      <c r="M4" s="32"/>
      <c r="N4" s="32"/>
      <c r="O4" s="32"/>
      <c r="P4" s="32"/>
      <c r="Q4" s="32"/>
      <c r="R4" s="32"/>
      <c r="S4" s="32"/>
    </row>
    <row r="5" spans="1:35" ht="27" customHeight="1" x14ac:dyDescent="0.35">
      <c r="A5" s="32" t="s">
        <v>156</v>
      </c>
      <c r="B5" s="32"/>
      <c r="C5" s="32"/>
      <c r="D5" s="32"/>
      <c r="E5" s="32"/>
      <c r="F5" s="32"/>
      <c r="G5" s="32"/>
      <c r="H5" s="32"/>
      <c r="I5" s="32"/>
      <c r="J5" s="32"/>
      <c r="K5" s="31"/>
      <c r="L5" s="32" t="s">
        <v>155</v>
      </c>
      <c r="M5" s="32"/>
      <c r="N5" s="32"/>
      <c r="O5" s="32"/>
      <c r="P5" s="32"/>
      <c r="Q5" s="32"/>
      <c r="R5" s="32"/>
      <c r="S5" s="32"/>
      <c r="T5" s="37" t="s">
        <v>154</v>
      </c>
      <c r="U5" s="37"/>
      <c r="V5" s="37"/>
      <c r="W5" s="37"/>
      <c r="X5" s="37"/>
      <c r="Y5" s="37"/>
      <c r="Z5" s="37"/>
      <c r="AA5" s="37"/>
      <c r="AB5" s="37" t="s">
        <v>153</v>
      </c>
      <c r="AC5" s="37"/>
      <c r="AD5" s="37"/>
      <c r="AE5" s="37"/>
      <c r="AF5" s="37"/>
      <c r="AG5" s="37"/>
      <c r="AH5" s="37"/>
      <c r="AI5" s="37"/>
    </row>
    <row r="6" spans="1:35" ht="30.6" customHeight="1" x14ac:dyDescent="0.35">
      <c r="A6" s="32" t="s">
        <v>152</v>
      </c>
      <c r="B6" s="32"/>
      <c r="C6" s="32"/>
      <c r="D6" s="32"/>
      <c r="E6" s="32"/>
      <c r="F6" s="32"/>
      <c r="G6" s="32"/>
      <c r="H6" s="32"/>
      <c r="I6" s="32"/>
      <c r="J6" s="32"/>
      <c r="K6" s="31"/>
      <c r="L6" s="32" t="s">
        <v>152</v>
      </c>
      <c r="M6" s="32"/>
      <c r="N6" s="32"/>
      <c r="O6" s="32"/>
      <c r="P6" s="32"/>
      <c r="Q6" s="32"/>
      <c r="R6" s="32"/>
      <c r="S6" s="32"/>
      <c r="T6" s="35" t="s">
        <v>149</v>
      </c>
      <c r="U6" s="35"/>
      <c r="V6" s="35" t="s">
        <v>148</v>
      </c>
      <c r="W6" s="35"/>
      <c r="X6" s="36" t="s">
        <v>147</v>
      </c>
      <c r="Y6" s="36"/>
      <c r="Z6" s="30" t="s">
        <v>17</v>
      </c>
      <c r="AA6" s="34" t="s">
        <v>6</v>
      </c>
      <c r="AB6" s="35" t="s">
        <v>149</v>
      </c>
      <c r="AC6" s="35"/>
      <c r="AD6" s="35" t="s">
        <v>148</v>
      </c>
      <c r="AE6" s="35"/>
      <c r="AF6" s="36" t="s">
        <v>147</v>
      </c>
      <c r="AG6" s="36"/>
      <c r="AH6" s="30" t="s">
        <v>17</v>
      </c>
      <c r="AI6" s="34" t="s">
        <v>6</v>
      </c>
    </row>
    <row r="7" spans="1:35" ht="45" x14ac:dyDescent="0.35">
      <c r="T7" s="28" t="s">
        <v>18</v>
      </c>
      <c r="U7" s="28" t="s">
        <v>19</v>
      </c>
      <c r="V7" s="28" t="s">
        <v>18</v>
      </c>
      <c r="W7" s="28" t="s">
        <v>19</v>
      </c>
      <c r="X7" s="28" t="s">
        <v>20</v>
      </c>
      <c r="Y7" s="28" t="s">
        <v>19</v>
      </c>
      <c r="Z7" s="30" t="s">
        <v>22</v>
      </c>
      <c r="AA7" s="34"/>
      <c r="AB7" s="28" t="s">
        <v>18</v>
      </c>
      <c r="AC7" s="28" t="s">
        <v>19</v>
      </c>
      <c r="AD7" s="28" t="s">
        <v>18</v>
      </c>
      <c r="AE7" s="28" t="s">
        <v>19</v>
      </c>
      <c r="AF7" s="28" t="s">
        <v>20</v>
      </c>
      <c r="AG7" s="28" t="s">
        <v>19</v>
      </c>
      <c r="AH7" s="30" t="s">
        <v>22</v>
      </c>
      <c r="AI7" s="34"/>
    </row>
    <row r="8" spans="1:35" ht="30" x14ac:dyDescent="0.35">
      <c r="A8" s="35" t="s">
        <v>151</v>
      </c>
      <c r="B8" s="27" t="s">
        <v>7</v>
      </c>
      <c r="C8" s="37" t="s">
        <v>9</v>
      </c>
      <c r="D8" s="37"/>
      <c r="E8" s="37"/>
      <c r="F8" s="37"/>
      <c r="G8" s="37"/>
      <c r="H8" s="37"/>
      <c r="I8" s="37"/>
      <c r="J8" s="37"/>
      <c r="K8" s="29"/>
      <c r="L8" s="37" t="s">
        <v>150</v>
      </c>
      <c r="M8" s="37"/>
      <c r="N8" s="37"/>
      <c r="O8" s="37"/>
      <c r="P8" s="37"/>
      <c r="Q8" s="37"/>
      <c r="R8" s="37"/>
      <c r="S8" s="37"/>
      <c r="T8" s="50">
        <f>SUM(T9:T38)</f>
        <v>0</v>
      </c>
      <c r="U8" s="50">
        <f>SUM(U9:U38)</f>
        <v>0</v>
      </c>
      <c r="V8" s="50">
        <f>SUM(V9:V38)</f>
        <v>0</v>
      </c>
      <c r="W8" s="50">
        <f>SUM(W9:W38)</f>
        <v>0</v>
      </c>
      <c r="X8" s="50">
        <f>SUM(X9:X38)</f>
        <v>0</v>
      </c>
      <c r="Y8" s="50">
        <f>SUM(Y9:Y38)</f>
        <v>0</v>
      </c>
      <c r="Z8" s="50" t="e">
        <f>SUM(Z9:Z38)</f>
        <v>#REF!</v>
      </c>
      <c r="AA8" s="50"/>
      <c r="AB8" s="50">
        <f>SUM(AB9:AB38)</f>
        <v>0</v>
      </c>
      <c r="AC8" s="50">
        <f>SUM(AC9:AC38)</f>
        <v>0</v>
      </c>
      <c r="AD8" s="50">
        <f>SUM(AD9:AD38)</f>
        <v>0</v>
      </c>
      <c r="AE8" s="50">
        <f>SUM(AE9:AE38)</f>
        <v>0</v>
      </c>
      <c r="AF8" s="50">
        <f>SUM(AF9:AF38)</f>
        <v>0</v>
      </c>
      <c r="AG8" s="50">
        <f>SUM(AG9:AG38)</f>
        <v>0</v>
      </c>
      <c r="AH8" s="50" t="e">
        <f>SUM(AH9:AH38)</f>
        <v>#REF!</v>
      </c>
      <c r="AI8" s="50"/>
    </row>
    <row r="9" spans="1:35" s="53" customFormat="1" ht="30.75" customHeight="1" x14ac:dyDescent="0.25">
      <c r="A9" s="35"/>
      <c r="B9" s="34" t="s">
        <v>13</v>
      </c>
      <c r="C9" s="35" t="s">
        <v>149</v>
      </c>
      <c r="D9" s="35"/>
      <c r="E9" s="35" t="s">
        <v>148</v>
      </c>
      <c r="F9" s="35"/>
      <c r="G9" s="36" t="s">
        <v>147</v>
      </c>
      <c r="H9" s="36"/>
      <c r="I9" s="30" t="s">
        <v>17</v>
      </c>
      <c r="J9" s="34" t="s">
        <v>6</v>
      </c>
      <c r="K9" s="30"/>
      <c r="L9" s="35" t="s">
        <v>149</v>
      </c>
      <c r="M9" s="35"/>
      <c r="N9" s="35" t="s">
        <v>148</v>
      </c>
      <c r="O9" s="35"/>
      <c r="P9" s="36" t="s">
        <v>147</v>
      </c>
      <c r="Q9" s="36"/>
      <c r="R9" s="30" t="s">
        <v>17</v>
      </c>
      <c r="S9" s="34" t="s">
        <v>6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f>+R12+T9+V9+X9-U9-W9-Y9</f>
        <v>50000</v>
      </c>
      <c r="AA9" s="46" t="s">
        <v>43</v>
      </c>
      <c r="AB9" s="47">
        <v>0</v>
      </c>
      <c r="AC9" s="47">
        <v>0</v>
      </c>
      <c r="AD9" s="47">
        <v>0</v>
      </c>
      <c r="AE9" s="47">
        <v>0</v>
      </c>
      <c r="AF9" s="47">
        <v>0</v>
      </c>
      <c r="AG9" s="47">
        <v>0</v>
      </c>
      <c r="AH9" s="47">
        <f>+Z9+AB9+AD9+AF9-AC9-AE9-AG9</f>
        <v>50000</v>
      </c>
      <c r="AI9" s="46" t="s">
        <v>43</v>
      </c>
    </row>
    <row r="10" spans="1:35" s="53" customFormat="1" ht="30.75" customHeight="1" x14ac:dyDescent="0.25">
      <c r="A10" s="35"/>
      <c r="B10" s="34"/>
      <c r="C10" s="28" t="s">
        <v>18</v>
      </c>
      <c r="D10" s="28" t="s">
        <v>19</v>
      </c>
      <c r="E10" s="28" t="s">
        <v>18</v>
      </c>
      <c r="F10" s="28" t="s">
        <v>19</v>
      </c>
      <c r="G10" s="28" t="s">
        <v>20</v>
      </c>
      <c r="H10" s="28" t="s">
        <v>19</v>
      </c>
      <c r="I10" s="30" t="s">
        <v>21</v>
      </c>
      <c r="J10" s="34"/>
      <c r="K10" s="30"/>
      <c r="L10" s="28" t="s">
        <v>18</v>
      </c>
      <c r="M10" s="28" t="s">
        <v>19</v>
      </c>
      <c r="N10" s="28" t="s">
        <v>18</v>
      </c>
      <c r="O10" s="28" t="s">
        <v>19</v>
      </c>
      <c r="P10" s="28" t="s">
        <v>20</v>
      </c>
      <c r="Q10" s="28" t="s">
        <v>19</v>
      </c>
      <c r="R10" s="30" t="s">
        <v>22</v>
      </c>
      <c r="S10" s="34"/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f>+R13+T10+V10+X10-U10-W10-Y10</f>
        <v>59848</v>
      </c>
      <c r="AA10" s="46" t="s">
        <v>43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f>+Z10+AB10+AD10+AF10-AC10-AE10-AG10</f>
        <v>59848</v>
      </c>
      <c r="AI10" s="46" t="s">
        <v>43</v>
      </c>
    </row>
    <row r="11" spans="1:35" s="53" customFormat="1" ht="30.75" customHeight="1" x14ac:dyDescent="0.3">
      <c r="A11" s="51">
        <v>2000</v>
      </c>
      <c r="B11" s="50">
        <f>SUM(B12:B39)</f>
        <v>1933520</v>
      </c>
      <c r="C11" s="50">
        <f>SUM(C12:C39)</f>
        <v>0</v>
      </c>
      <c r="D11" s="50">
        <f>SUM(D12:D39)</f>
        <v>0</v>
      </c>
      <c r="E11" s="50">
        <f>SUM(E12:E39)</f>
        <v>0</v>
      </c>
      <c r="F11" s="50">
        <f>SUM(F12:F39)</f>
        <v>240933.76000000001</v>
      </c>
      <c r="G11" s="50">
        <f>SUM(G12:G39)</f>
        <v>443682.24</v>
      </c>
      <c r="H11" s="50">
        <f>SUM(H12:H39)</f>
        <v>443682.24</v>
      </c>
      <c r="I11" s="50">
        <f>SUM(I12:I39)</f>
        <v>1692586.24</v>
      </c>
      <c r="J11" s="50"/>
      <c r="K11" s="50"/>
      <c r="L11" s="50">
        <f>SUM(L12:L39)</f>
        <v>0</v>
      </c>
      <c r="M11" s="50">
        <f>SUM(M12:M39)</f>
        <v>0</v>
      </c>
      <c r="N11" s="50">
        <f>SUM(N12:N39)</f>
        <v>0</v>
      </c>
      <c r="O11" s="50">
        <f>SUM(O12:O39)</f>
        <v>0</v>
      </c>
      <c r="P11" s="50">
        <f>SUM(P12:P39)</f>
        <v>0</v>
      </c>
      <c r="Q11" s="50">
        <f>SUM(Q12:Q39)</f>
        <v>0</v>
      </c>
      <c r="R11" s="50">
        <f>SUM(R12:R39)</f>
        <v>1692586.24</v>
      </c>
      <c r="S11" s="50"/>
      <c r="T11" s="47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f>+R14+T11+V11+X11-U11-W11-Y11</f>
        <v>2872</v>
      </c>
      <c r="AA11" s="46" t="s">
        <v>43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f>+Z11+AB11+AD11+AF11-AC11-AE11-AG11</f>
        <v>2872</v>
      </c>
      <c r="AI11" s="46" t="s">
        <v>43</v>
      </c>
    </row>
    <row r="12" spans="1:35" s="53" customFormat="1" ht="30.75" customHeight="1" x14ac:dyDescent="0.25">
      <c r="A12" s="52" t="s">
        <v>146</v>
      </c>
      <c r="B12" s="47">
        <v>100000</v>
      </c>
      <c r="C12" s="47">
        <v>0</v>
      </c>
      <c r="D12" s="47">
        <v>0</v>
      </c>
      <c r="E12" s="47">
        <v>0</v>
      </c>
      <c r="F12" s="47">
        <v>50000</v>
      </c>
      <c r="G12" s="47">
        <v>50000</v>
      </c>
      <c r="H12" s="47">
        <v>50000</v>
      </c>
      <c r="I12" s="47">
        <f>+B12+C12+E12+G12-D12-F12-H12</f>
        <v>50000</v>
      </c>
      <c r="J12" s="48" t="s">
        <v>43</v>
      </c>
      <c r="K12" s="48" t="s">
        <v>145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f>+I12+L12+N12+P12-M12-O12-Q12</f>
        <v>50000</v>
      </c>
      <c r="S12" s="46" t="s">
        <v>43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 t="e">
        <f>+#REF!+T12+V12+X12-U12-W12-Y12</f>
        <v>#REF!</v>
      </c>
      <c r="AA12" s="46" t="s">
        <v>43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 t="e">
        <f>+Z12+AB12+AD12+AF12-AC12-AE12-AG12</f>
        <v>#REF!</v>
      </c>
      <c r="AI12" s="46" t="s">
        <v>43</v>
      </c>
    </row>
    <row r="13" spans="1:35" s="53" customFormat="1" ht="30.75" customHeight="1" x14ac:dyDescent="0.25">
      <c r="A13" s="52" t="s">
        <v>144</v>
      </c>
      <c r="B13" s="47">
        <v>59848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f>+B13+C13+E13+G13-D13-F13-H13</f>
        <v>59848</v>
      </c>
      <c r="J13" s="48" t="s">
        <v>42</v>
      </c>
      <c r="K13" s="48"/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f>+I13+L13+N13+P13-M13-O13-Q13</f>
        <v>59848</v>
      </c>
      <c r="S13" s="46" t="s">
        <v>43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 t="e">
        <f>+#REF!+T13+V13+X13-U13-W13-Y13</f>
        <v>#REF!</v>
      </c>
      <c r="AA13" s="46" t="s">
        <v>43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 t="e">
        <f>+Z13+AB13+AD13+AF13-AC13-AE13-AG13</f>
        <v>#REF!</v>
      </c>
      <c r="AI13" s="46" t="s">
        <v>43</v>
      </c>
    </row>
    <row r="14" spans="1:35" s="53" customFormat="1" ht="30.75" customHeight="1" x14ac:dyDescent="0.25">
      <c r="A14" s="52" t="s">
        <v>143</v>
      </c>
      <c r="B14" s="47">
        <v>2872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f>+B14+C14+E14+G14-D14-F14-H14</f>
        <v>2872</v>
      </c>
      <c r="J14" s="48" t="s">
        <v>42</v>
      </c>
      <c r="K14" s="48"/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f>+I14+L14+N14+P14-M14-O14-Q14</f>
        <v>2872</v>
      </c>
      <c r="S14" s="46" t="s">
        <v>43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 t="e">
        <f>+#REF!+T14+V14+X14-U14-W14-Y14</f>
        <v>#REF!</v>
      </c>
      <c r="AA14" s="46" t="s">
        <v>43</v>
      </c>
      <c r="AB14" s="47">
        <v>0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47" t="e">
        <f>+Z14+AB14+AD14+AF14-AC14-AE14-AG14</f>
        <v>#REF!</v>
      </c>
      <c r="AI14" s="46" t="s">
        <v>43</v>
      </c>
    </row>
    <row r="15" spans="1:35" s="53" customFormat="1" ht="30.75" customHeight="1" x14ac:dyDescent="0.25">
      <c r="A15" s="52" t="s">
        <v>142</v>
      </c>
      <c r="B15" s="47">
        <v>239215</v>
      </c>
      <c r="C15" s="47">
        <v>0</v>
      </c>
      <c r="D15" s="47">
        <v>0</v>
      </c>
      <c r="E15" s="47">
        <v>0</v>
      </c>
      <c r="F15" s="47">
        <v>0</v>
      </c>
      <c r="G15" s="47">
        <v>36000</v>
      </c>
      <c r="H15" s="47">
        <v>36000</v>
      </c>
      <c r="I15" s="47">
        <f>+B15+C15+E15+G15-D15-F15-H15</f>
        <v>239215</v>
      </c>
      <c r="J15" s="48" t="s">
        <v>43</v>
      </c>
      <c r="K15" s="48"/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f>+I15+L15+N15+P15-M15-O15-Q15</f>
        <v>239215</v>
      </c>
      <c r="S15" s="46" t="s">
        <v>43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 t="e">
        <f>+#REF!+T15+V15+X15-U15-W15-Y15</f>
        <v>#REF!</v>
      </c>
      <c r="AA15" s="46" t="s">
        <v>43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 t="e">
        <f>+Z15+AB15+AD15+AF15-AC15-AE15-AG15</f>
        <v>#REF!</v>
      </c>
      <c r="AI15" s="46" t="s">
        <v>43</v>
      </c>
    </row>
    <row r="16" spans="1:35" s="53" customFormat="1" ht="30.75" customHeight="1" x14ac:dyDescent="0.25">
      <c r="A16" s="52" t="s">
        <v>141</v>
      </c>
      <c r="B16" s="47">
        <v>200000</v>
      </c>
      <c r="C16" s="47">
        <v>0</v>
      </c>
      <c r="D16" s="47">
        <v>0</v>
      </c>
      <c r="E16" s="47">
        <v>0</v>
      </c>
      <c r="F16" s="47">
        <v>90000</v>
      </c>
      <c r="G16" s="47">
        <v>110000</v>
      </c>
      <c r="H16" s="47">
        <v>110000</v>
      </c>
      <c r="I16" s="47">
        <f>+B16+C16+E16+G16-D16-F16-H16</f>
        <v>110000</v>
      </c>
      <c r="J16" s="48" t="s">
        <v>43</v>
      </c>
      <c r="K16" s="48"/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f>+I16+L16+N16+P16-M16-O16-Q16</f>
        <v>110000</v>
      </c>
      <c r="S16" s="46" t="s">
        <v>43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 t="e">
        <f>+#REF!+T16+V16+X16-U16-W16-Y16</f>
        <v>#REF!</v>
      </c>
      <c r="AA16" s="46" t="s">
        <v>43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 t="e">
        <f>+Z16+AB16+AD16+AF16-AC16-AE16-AG16</f>
        <v>#REF!</v>
      </c>
      <c r="AI16" s="46" t="s">
        <v>43</v>
      </c>
    </row>
    <row r="17" spans="1:35" s="53" customFormat="1" ht="30.75" customHeight="1" x14ac:dyDescent="0.25">
      <c r="A17" s="52" t="s">
        <v>140</v>
      </c>
      <c r="B17" s="47">
        <v>44000</v>
      </c>
      <c r="C17" s="47">
        <v>0</v>
      </c>
      <c r="D17" s="47">
        <v>0</v>
      </c>
      <c r="E17" s="47">
        <v>0</v>
      </c>
      <c r="F17" s="47">
        <v>6000</v>
      </c>
      <c r="G17" s="47">
        <v>0</v>
      </c>
      <c r="H17" s="47">
        <v>0</v>
      </c>
      <c r="I17" s="47">
        <f>+B17+C17+E17+G17-D17-F17-H17</f>
        <v>38000</v>
      </c>
      <c r="J17" s="48" t="s">
        <v>42</v>
      </c>
      <c r="K17" s="48"/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f>+I17+L17+N17+P17-M17-O17-Q17</f>
        <v>38000</v>
      </c>
      <c r="S17" s="46" t="s">
        <v>43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 t="e">
        <f>+#REF!+T17+V17+X17-U17-W17-Y17</f>
        <v>#REF!</v>
      </c>
      <c r="AA17" s="46" t="s">
        <v>43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 t="e">
        <f>+Z17+AB17+AD17+AF17-AC17-AE17-AG17</f>
        <v>#REF!</v>
      </c>
      <c r="AI17" s="46" t="s">
        <v>43</v>
      </c>
    </row>
    <row r="18" spans="1:35" s="53" customFormat="1" ht="30.75" customHeight="1" x14ac:dyDescent="0.25">
      <c r="A18" s="52" t="s">
        <v>139</v>
      </c>
      <c r="B18" s="47">
        <v>29975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f>+B18+C18+E18+G18-D18-F18-H18</f>
        <v>29975</v>
      </c>
      <c r="J18" s="48" t="s">
        <v>42</v>
      </c>
      <c r="K18" s="48"/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f>+I18+L18+N18+P18-M18-O18-Q18</f>
        <v>29975</v>
      </c>
      <c r="S18" s="46" t="s">
        <v>43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f>+R21+T18+V18+X18-U18-W18-Y18</f>
        <v>136000</v>
      </c>
      <c r="AA18" s="46" t="s">
        <v>43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f>+Z18+AB18+AD18+AF18-AC18-AE18-AG18</f>
        <v>136000</v>
      </c>
      <c r="AI18" s="46" t="s">
        <v>43</v>
      </c>
    </row>
    <row r="19" spans="1:35" s="53" customFormat="1" ht="30.75" customHeight="1" x14ac:dyDescent="0.25">
      <c r="A19" s="52" t="s">
        <v>138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f>+B19+C19+E19+G19-D19-F19-H19</f>
        <v>0</v>
      </c>
      <c r="J19" s="48" t="s">
        <v>43</v>
      </c>
      <c r="K19" s="48"/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f>+I19+L19+N19+P19-M19-O19-Q19</f>
        <v>0</v>
      </c>
      <c r="S19" s="46" t="s">
        <v>43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f>+R22+T19+V19+X19-U19-W19-Y19</f>
        <v>15046</v>
      </c>
      <c r="AA19" s="46" t="s">
        <v>43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f>+Z19+AB19+AD19+AF19-AC19-AE19-AG19</f>
        <v>15046</v>
      </c>
      <c r="AI19" s="46" t="s">
        <v>43</v>
      </c>
    </row>
    <row r="20" spans="1:35" s="53" customFormat="1" ht="30.75" customHeight="1" x14ac:dyDescent="0.25">
      <c r="A20" s="52" t="s">
        <v>137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f>+B20+C20+E20+G20-D20-F20-H20</f>
        <v>0</v>
      </c>
      <c r="J20" s="48" t="s">
        <v>43</v>
      </c>
      <c r="K20" s="48"/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f>+I20+L20+N20+P20-M20-O20-Q20</f>
        <v>0</v>
      </c>
      <c r="S20" s="46" t="s">
        <v>43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f>+R23+T20+V20+X20-U20-W20-Y20</f>
        <v>4000</v>
      </c>
      <c r="AA20" s="46" t="s">
        <v>43</v>
      </c>
      <c r="AB20" s="47">
        <v>0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47">
        <f>+Z20+AB20+AD20+AF20-AC20-AE20-AG20</f>
        <v>4000</v>
      </c>
      <c r="AI20" s="46" t="s">
        <v>43</v>
      </c>
    </row>
    <row r="21" spans="1:35" s="53" customFormat="1" ht="30.75" customHeight="1" x14ac:dyDescent="0.25">
      <c r="A21" s="52" t="s">
        <v>136</v>
      </c>
      <c r="B21" s="47">
        <v>170000</v>
      </c>
      <c r="C21" s="47">
        <v>0</v>
      </c>
      <c r="D21" s="47">
        <v>0</v>
      </c>
      <c r="E21" s="47">
        <v>0</v>
      </c>
      <c r="F21" s="47">
        <v>34000</v>
      </c>
      <c r="G21" s="47">
        <v>136000</v>
      </c>
      <c r="H21" s="47">
        <v>136000</v>
      </c>
      <c r="I21" s="47">
        <f>+B21+C21+E21+G21-D21-F21-H21</f>
        <v>136000</v>
      </c>
      <c r="J21" s="48" t="s">
        <v>43</v>
      </c>
      <c r="K21" s="48"/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f>+I21+L21+N21+P21-M21-O21-Q21</f>
        <v>136000</v>
      </c>
      <c r="S21" s="46" t="s">
        <v>43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f>+R24+T21+V21+X21-U21-W21-Y21</f>
        <v>12018</v>
      </c>
      <c r="AA21" s="46" t="s">
        <v>43</v>
      </c>
      <c r="AB21" s="47">
        <v>0</v>
      </c>
      <c r="AC21" s="47">
        <v>0</v>
      </c>
      <c r="AD21" s="47">
        <v>0</v>
      </c>
      <c r="AE21" s="47">
        <v>0</v>
      </c>
      <c r="AF21" s="47">
        <v>0</v>
      </c>
      <c r="AG21" s="47">
        <v>0</v>
      </c>
      <c r="AH21" s="47">
        <f>+Z21+AB21+AD21+AF21-AC21-AE21-AG21</f>
        <v>12018</v>
      </c>
      <c r="AI21" s="46" t="s">
        <v>43</v>
      </c>
    </row>
    <row r="22" spans="1:35" s="53" customFormat="1" ht="30.75" customHeight="1" x14ac:dyDescent="0.25">
      <c r="A22" s="52" t="s">
        <v>135</v>
      </c>
      <c r="B22" s="47">
        <v>15046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f>+B22+C22+E22+G22-D22-F22-H22</f>
        <v>15046</v>
      </c>
      <c r="J22" s="48" t="s">
        <v>42</v>
      </c>
      <c r="K22" s="48"/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f>+I22+L22+N22+P22-M22-O22-Q22</f>
        <v>15046</v>
      </c>
      <c r="S22" s="46" t="s">
        <v>43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f>+R25+T22+V22+X22-U22-W22-Y22</f>
        <v>70000</v>
      </c>
      <c r="AA22" s="46" t="s">
        <v>43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f>+Z22+AB22+AD22+AF22-AC22-AE22-AG22</f>
        <v>70000</v>
      </c>
      <c r="AI22" s="46" t="s">
        <v>43</v>
      </c>
    </row>
    <row r="23" spans="1:35" s="53" customFormat="1" ht="30.75" customHeight="1" x14ac:dyDescent="0.25">
      <c r="A23" s="52" t="s">
        <v>134</v>
      </c>
      <c r="B23" s="47">
        <v>4000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f>+B23+C23+E23+G23-D23-F23-H23</f>
        <v>4000</v>
      </c>
      <c r="J23" s="48" t="s">
        <v>42</v>
      </c>
      <c r="K23" s="48"/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f>+I23+L23+N23+P23-M23-O23-Q23</f>
        <v>4000</v>
      </c>
      <c r="S23" s="46" t="s">
        <v>43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 t="e">
        <f>+#REF!+T23+V23+X23-U23-W23-Y23</f>
        <v>#REF!</v>
      </c>
      <c r="AA23" s="46" t="s">
        <v>43</v>
      </c>
      <c r="AB23" s="47">
        <v>0</v>
      </c>
      <c r="AC23" s="47">
        <v>0</v>
      </c>
      <c r="AD23" s="47">
        <v>0</v>
      </c>
      <c r="AE23" s="47">
        <v>0</v>
      </c>
      <c r="AF23" s="47">
        <v>0</v>
      </c>
      <c r="AG23" s="47">
        <v>0</v>
      </c>
      <c r="AH23" s="47" t="e">
        <f>+Z23+AB23+AD23+AF23-AC23-AE23-AG23</f>
        <v>#REF!</v>
      </c>
      <c r="AI23" s="46" t="s">
        <v>43</v>
      </c>
    </row>
    <row r="24" spans="1:35" s="53" customFormat="1" ht="30.75" customHeight="1" x14ac:dyDescent="0.25">
      <c r="A24" s="52" t="s">
        <v>133</v>
      </c>
      <c r="B24" s="47">
        <v>12018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f>+B24+C24+E24+G24-D24-F24-H24</f>
        <v>12018</v>
      </c>
      <c r="J24" s="48" t="s">
        <v>42</v>
      </c>
      <c r="K24" s="48"/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f>+I24+L24+N24+P24-M24-O24-Q24</f>
        <v>12018</v>
      </c>
      <c r="S24" s="46" t="s">
        <v>43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 t="e">
        <f>+#REF!+T24+V24+X24-U24-W24-Y24</f>
        <v>#REF!</v>
      </c>
      <c r="AA24" s="46" t="s">
        <v>43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 t="e">
        <f>+Z24+AB24+AD24+AF24-AC24-AE24-AG24</f>
        <v>#REF!</v>
      </c>
      <c r="AI24" s="46" t="s">
        <v>43</v>
      </c>
    </row>
    <row r="25" spans="1:35" s="53" customFormat="1" ht="30.75" customHeight="1" x14ac:dyDescent="0.25">
      <c r="A25" s="52" t="s">
        <v>132</v>
      </c>
      <c r="B25" s="47">
        <v>80000</v>
      </c>
      <c r="C25" s="47">
        <v>0</v>
      </c>
      <c r="D25" s="47">
        <v>0</v>
      </c>
      <c r="E25" s="47">
        <v>0</v>
      </c>
      <c r="F25" s="47">
        <v>10000</v>
      </c>
      <c r="G25" s="47">
        <v>70000</v>
      </c>
      <c r="H25" s="47">
        <v>70000</v>
      </c>
      <c r="I25" s="47">
        <f>+B25+C25+E25+G25-D25-F25-H25</f>
        <v>70000</v>
      </c>
      <c r="J25" s="48" t="s">
        <v>43</v>
      </c>
      <c r="K25" s="48"/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f>+I25+L25+N25+P25-M25-O25-Q25</f>
        <v>70000</v>
      </c>
      <c r="S25" s="46" t="s">
        <v>43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f>+R26+T25+V25+X25-U25-W25-Y25</f>
        <v>46000</v>
      </c>
      <c r="AA25" s="46" t="s">
        <v>43</v>
      </c>
      <c r="AB25" s="47">
        <v>0</v>
      </c>
      <c r="AC25" s="47">
        <v>0</v>
      </c>
      <c r="AD25" s="47">
        <v>0</v>
      </c>
      <c r="AE25" s="47">
        <v>0</v>
      </c>
      <c r="AF25" s="47">
        <v>0</v>
      </c>
      <c r="AG25" s="47">
        <v>0</v>
      </c>
      <c r="AH25" s="47">
        <f>+Z25+AB25+AD25+AF25-AC25-AE25-AG25</f>
        <v>46000</v>
      </c>
      <c r="AI25" s="46" t="s">
        <v>43</v>
      </c>
    </row>
    <row r="26" spans="1:35" s="53" customFormat="1" ht="30.75" customHeight="1" x14ac:dyDescent="0.25">
      <c r="A26" s="52" t="s">
        <v>131</v>
      </c>
      <c r="B26" s="47">
        <v>46000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f>+B26+C26+E26+G26-D26-F26-H26</f>
        <v>46000</v>
      </c>
      <c r="J26" s="48" t="s">
        <v>42</v>
      </c>
      <c r="K26" s="48"/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f>+I26+L26+N26+P26-M26-O26-Q26</f>
        <v>46000</v>
      </c>
      <c r="S26" s="46" t="s">
        <v>43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f>+R29+T26+V26+X26-U26-W26-Y26</f>
        <v>66000</v>
      </c>
      <c r="AA26" s="46" t="s">
        <v>43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f>+Z26+AB26+AD26+AF26-AC26-AE26-AG26</f>
        <v>66000</v>
      </c>
      <c r="AI26" s="46" t="s">
        <v>43</v>
      </c>
    </row>
    <row r="27" spans="1:35" s="53" customFormat="1" ht="30.75" customHeight="1" x14ac:dyDescent="0.25">
      <c r="A27" s="52" t="s">
        <v>130</v>
      </c>
      <c r="B27" s="47">
        <v>13424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f>+B27+C27+E27+G27-D27-F27-H27</f>
        <v>13424</v>
      </c>
      <c r="J27" s="48" t="s">
        <v>42</v>
      </c>
      <c r="K27" s="48"/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f>+I27+L27+N27+P27-M27-O27-Q27</f>
        <v>13424</v>
      </c>
      <c r="S27" s="46" t="s">
        <v>43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 t="e">
        <f>+#REF!+T27+V27+X27-U27-W27-Y27</f>
        <v>#REF!</v>
      </c>
      <c r="AA27" s="46" t="s">
        <v>43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 t="e">
        <f>+Z27+AB27+AD27+AF27-AC27-AE27-AG27</f>
        <v>#REF!</v>
      </c>
      <c r="AI27" s="46" t="s">
        <v>43</v>
      </c>
    </row>
    <row r="28" spans="1:35" s="53" customFormat="1" ht="30.75" customHeight="1" x14ac:dyDescent="0.25">
      <c r="A28" s="52" t="s">
        <v>129</v>
      </c>
      <c r="B28" s="47">
        <v>3000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f>+B28+C28+E28+G28-D28-F28-H28</f>
        <v>3000</v>
      </c>
      <c r="J28" s="48" t="s">
        <v>42</v>
      </c>
      <c r="K28" s="48"/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f>+I28+L28+N28+P28-M28-O28-Q28</f>
        <v>3000</v>
      </c>
      <c r="S28" s="46" t="s">
        <v>43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f>+R30+T28+V28+X28-U28-W28-Y28</f>
        <v>622800</v>
      </c>
      <c r="AA28" s="46" t="s">
        <v>43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f>+Z28+AB28+AD28+AF28-AC28-AE28-AG28</f>
        <v>622800</v>
      </c>
      <c r="AI28" s="46" t="s">
        <v>43</v>
      </c>
    </row>
    <row r="29" spans="1:35" s="53" customFormat="1" ht="30.75" customHeight="1" x14ac:dyDescent="0.25">
      <c r="A29" s="52" t="s">
        <v>128</v>
      </c>
      <c r="B29" s="47">
        <v>66000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f>+B29+C29+E29+G29-D29-F29-H29</f>
        <v>66000</v>
      </c>
      <c r="J29" s="48" t="s">
        <v>43</v>
      </c>
      <c r="K29" s="48"/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f>+I29+L29+N29+P29-M29-O29-Q29</f>
        <v>66000</v>
      </c>
      <c r="S29" s="46" t="s">
        <v>43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 t="e">
        <f>+#REF!+T29+V29+X29-U29-W29-Y29</f>
        <v>#REF!</v>
      </c>
      <c r="AA29" s="46" t="s">
        <v>43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 t="e">
        <f>+Z29+AB29+AD29+AF29-AC29-AE29-AG29</f>
        <v>#REF!</v>
      </c>
      <c r="AI29" s="46" t="s">
        <v>43</v>
      </c>
    </row>
    <row r="30" spans="1:35" s="53" customFormat="1" ht="30.75" customHeight="1" x14ac:dyDescent="0.25">
      <c r="A30" s="52" t="s">
        <v>127</v>
      </c>
      <c r="B30" s="47">
        <v>622800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f>+B30+C30+E30+G30-D30-F30-H30</f>
        <v>622800</v>
      </c>
      <c r="J30" s="48" t="s">
        <v>88</v>
      </c>
      <c r="K30" s="48"/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f>+I30+L30+N30+P30-M30-O30-Q30</f>
        <v>622800</v>
      </c>
      <c r="S30" s="46" t="s">
        <v>43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 t="e">
        <f>+#REF!+T30+V30+X30-U30-W30-Y30</f>
        <v>#REF!</v>
      </c>
      <c r="AA30" s="46" t="s">
        <v>43</v>
      </c>
      <c r="AB30" s="47">
        <v>0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47" t="e">
        <f>+Z30+AB30+AD30+AF30-AC30-AE30-AG30</f>
        <v>#REF!</v>
      </c>
      <c r="AI30" s="46" t="s">
        <v>43</v>
      </c>
    </row>
    <row r="31" spans="1:35" s="53" customFormat="1" ht="30.75" customHeight="1" x14ac:dyDescent="0.25">
      <c r="A31" s="52" t="s">
        <v>126</v>
      </c>
      <c r="B31" s="47">
        <v>93616</v>
      </c>
      <c r="C31" s="47">
        <v>0</v>
      </c>
      <c r="D31" s="47">
        <v>0</v>
      </c>
      <c r="E31" s="47">
        <v>0</v>
      </c>
      <c r="F31" s="47">
        <v>40933.760000000002</v>
      </c>
      <c r="G31" s="47">
        <v>41682.240000000005</v>
      </c>
      <c r="H31" s="47">
        <v>41682.240000000005</v>
      </c>
      <c r="I31" s="47">
        <f>+B31+C31+E31+G31-D31-F31-H31</f>
        <v>52682.239999999976</v>
      </c>
      <c r="J31" s="48" t="s">
        <v>43</v>
      </c>
      <c r="K31" s="48"/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f>+I31+L31+N31+P31-M31-O31-Q31</f>
        <v>52682.239999999976</v>
      </c>
      <c r="S31" s="46" t="s">
        <v>43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f>+R34+T31+V31+X31-U31-W31-Y31</f>
        <v>38400</v>
      </c>
      <c r="AA31" s="46" t="s">
        <v>43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f>+Z31+AB31+AD31+AF31-AC31-AE31-AG31</f>
        <v>38400</v>
      </c>
      <c r="AI31" s="46" t="s">
        <v>43</v>
      </c>
    </row>
    <row r="32" spans="1:35" s="53" customFormat="1" ht="30.75" customHeight="1" x14ac:dyDescent="0.25">
      <c r="A32" s="52" t="s">
        <v>125</v>
      </c>
      <c r="B32" s="47">
        <v>10392</v>
      </c>
      <c r="C32" s="47">
        <v>0</v>
      </c>
      <c r="D32" s="47">
        <v>0</v>
      </c>
      <c r="E32" s="47">
        <v>0</v>
      </c>
      <c r="F32" s="47">
        <v>4000</v>
      </c>
      <c r="G32" s="47">
        <v>0</v>
      </c>
      <c r="H32" s="47">
        <v>0</v>
      </c>
      <c r="I32" s="47">
        <f>+B32+C32+E32+G32-D32-F32-H32</f>
        <v>6392</v>
      </c>
      <c r="J32" s="48" t="s">
        <v>42</v>
      </c>
      <c r="K32" s="48"/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f>+I32+L32+N32+P32-M32-O32-Q32</f>
        <v>6392</v>
      </c>
      <c r="S32" s="46" t="s">
        <v>43</v>
      </c>
      <c r="T32" s="47">
        <v>0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  <c r="Z32" s="47">
        <f>+R35+T32+V32+X32-U32-W32-Y32</f>
        <v>2800</v>
      </c>
      <c r="AA32" s="46" t="s">
        <v>43</v>
      </c>
      <c r="AB32" s="47">
        <v>0</v>
      </c>
      <c r="AC32" s="47">
        <v>0</v>
      </c>
      <c r="AD32" s="47">
        <v>0</v>
      </c>
      <c r="AE32" s="47">
        <v>0</v>
      </c>
      <c r="AF32" s="47">
        <v>0</v>
      </c>
      <c r="AG32" s="47">
        <v>0</v>
      </c>
      <c r="AH32" s="47">
        <f>+Z32+AB32+AD32+AF32-AC32-AE32-AG32</f>
        <v>2800</v>
      </c>
      <c r="AI32" s="46" t="s">
        <v>43</v>
      </c>
    </row>
    <row r="33" spans="1:35" s="53" customFormat="1" ht="30.75" customHeight="1" x14ac:dyDescent="0.25">
      <c r="A33" s="52" t="s">
        <v>124</v>
      </c>
      <c r="B33" s="47">
        <v>10000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f>+B33+C33+E33+G33-D33-F33-H33</f>
        <v>10000</v>
      </c>
      <c r="J33" s="48" t="s">
        <v>42</v>
      </c>
      <c r="K33" s="48"/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f>+I33+L33+N33+P33-M33-O33-Q33</f>
        <v>10000</v>
      </c>
      <c r="S33" s="46" t="s">
        <v>43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 t="e">
        <f>+#REF!+T33+V33+X33-U33-W33-Y33</f>
        <v>#REF!</v>
      </c>
      <c r="AA33" s="46" t="s">
        <v>43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 t="e">
        <f>+Z33+AB33+AD33+AF33-AC33-AE33-AG33</f>
        <v>#REF!</v>
      </c>
      <c r="AI33" s="46" t="s">
        <v>43</v>
      </c>
    </row>
    <row r="34" spans="1:35" s="53" customFormat="1" ht="30.75" customHeight="1" x14ac:dyDescent="0.25">
      <c r="A34" s="52" t="s">
        <v>123</v>
      </c>
      <c r="B34" s="47">
        <v>38400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f>+B34+C34+E34+G34-D34-F34-H34</f>
        <v>38400</v>
      </c>
      <c r="J34" s="48" t="s">
        <v>42</v>
      </c>
      <c r="K34" s="48"/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f>+I34+L34+N34+P34-M34-O34-Q34</f>
        <v>38400</v>
      </c>
      <c r="S34" s="46" t="s">
        <v>43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 t="e">
        <f>+#REF!+T34+V34+X34-U34-W34-Y34</f>
        <v>#REF!</v>
      </c>
      <c r="AA34" s="46" t="s">
        <v>43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 t="e">
        <f>+Z34+AB34+AD34+AF34-AC34-AE34-AG34</f>
        <v>#REF!</v>
      </c>
      <c r="AI34" s="46" t="s">
        <v>43</v>
      </c>
    </row>
    <row r="35" spans="1:35" s="53" customFormat="1" ht="30.75" customHeight="1" x14ac:dyDescent="0.25">
      <c r="A35" s="52" t="s">
        <v>122</v>
      </c>
      <c r="B35" s="47">
        <v>2800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f>+B35+C35+E35+G35-D35-F35-H35</f>
        <v>2800</v>
      </c>
      <c r="J35" s="48" t="s">
        <v>42</v>
      </c>
      <c r="K35" s="48"/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f>+I35+L35+N35+P35-M35-O35-Q35</f>
        <v>2800</v>
      </c>
      <c r="S35" s="46" t="s">
        <v>43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 t="e">
        <f>+#REF!+T35+V35+X35-U35-W35-Y35</f>
        <v>#REF!</v>
      </c>
      <c r="AA35" s="46" t="s">
        <v>43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 t="e">
        <f>+Z35+AB35+AD35+AF35-AC35-AE35-AG35</f>
        <v>#REF!</v>
      </c>
      <c r="AI35" s="46" t="s">
        <v>43</v>
      </c>
    </row>
    <row r="36" spans="1:35" s="53" customFormat="1" ht="30.75" customHeight="1" x14ac:dyDescent="0.25">
      <c r="A36" s="52" t="s">
        <v>121</v>
      </c>
      <c r="B36" s="47">
        <v>10200</v>
      </c>
      <c r="C36" s="47">
        <v>0</v>
      </c>
      <c r="D36" s="47">
        <v>0</v>
      </c>
      <c r="E36" s="47">
        <v>0</v>
      </c>
      <c r="F36" s="47">
        <v>6000</v>
      </c>
      <c r="G36" s="47">
        <v>0</v>
      </c>
      <c r="H36" s="47">
        <v>0</v>
      </c>
      <c r="I36" s="47">
        <f>+B36+C36+E36+G36-D36-F36-H36</f>
        <v>4200</v>
      </c>
      <c r="J36" s="48" t="s">
        <v>42</v>
      </c>
      <c r="K36" s="48"/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f>+I36+L36+N36+P36-M36-O36-Q36</f>
        <v>4200</v>
      </c>
      <c r="S36" s="46" t="s">
        <v>43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f>+R38+T36+V36+X36-U36-W36-Y36</f>
        <v>36000</v>
      </c>
      <c r="AA36" s="46" t="s">
        <v>43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47">
        <f>+Z36+AB36+AD36+AF36-AC36-AE36-AG36</f>
        <v>36000</v>
      </c>
      <c r="AI36" s="46" t="s">
        <v>43</v>
      </c>
    </row>
    <row r="37" spans="1:35" s="53" customFormat="1" ht="30.75" customHeight="1" x14ac:dyDescent="0.25">
      <c r="A37" s="52" t="s">
        <v>120</v>
      </c>
      <c r="B37" s="47">
        <v>6800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f>+B37+C37+E37+G37-D37-F37-H37</f>
        <v>6800</v>
      </c>
      <c r="J37" s="48" t="s">
        <v>42</v>
      </c>
      <c r="K37" s="48"/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f>+I37+L37+N37+P37-M37-O37-Q37</f>
        <v>6800</v>
      </c>
      <c r="S37" s="46" t="s">
        <v>43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 t="e">
        <f>+#REF!+T37+V37+X37-U37-W37-Y37</f>
        <v>#REF!</v>
      </c>
      <c r="AA37" s="46" t="s">
        <v>43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 t="e">
        <f>+Z37+AB37+AD37+AF37-AC37-AE37-AG37</f>
        <v>#REF!</v>
      </c>
      <c r="AI37" s="46" t="s">
        <v>43</v>
      </c>
    </row>
    <row r="38" spans="1:35" s="53" customFormat="1" ht="30.75" customHeight="1" x14ac:dyDescent="0.25">
      <c r="A38" s="52" t="s">
        <v>119</v>
      </c>
      <c r="B38" s="47">
        <v>36000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f>+B38+C38+E38+G38-D38-F38-H38</f>
        <v>36000</v>
      </c>
      <c r="J38" s="48" t="s">
        <v>42</v>
      </c>
      <c r="K38" s="48"/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f>+I38+L38+N38+P38-M38-O38-Q38</f>
        <v>36000</v>
      </c>
      <c r="S38" s="46" t="s">
        <v>43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 t="e">
        <f>+#REF!+T38+V38+X38-U38-W38-Y38</f>
        <v>#REF!</v>
      </c>
      <c r="AA38" s="46" t="s">
        <v>43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47" t="e">
        <f>+Z38+AB38+AD38+AF38-AC38-AE38-AG38</f>
        <v>#REF!</v>
      </c>
      <c r="AI38" s="46" t="s">
        <v>43</v>
      </c>
    </row>
    <row r="39" spans="1:35" s="53" customFormat="1" ht="30.75" customHeight="1" x14ac:dyDescent="0.25">
      <c r="A39" s="52" t="s">
        <v>118</v>
      </c>
      <c r="B39" s="47">
        <v>17114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f>+B39+C39+E39+G39-D39-F39-H39</f>
        <v>17114</v>
      </c>
      <c r="J39" s="48" t="s">
        <v>42</v>
      </c>
      <c r="K39" s="48"/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f>+I39+L39+N39+P39-M39-O39-Q39</f>
        <v>17114</v>
      </c>
      <c r="S39" s="46" t="s">
        <v>43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f>+R41+T39+V39+X39-U39-W39-Y39</f>
        <v>786022</v>
      </c>
      <c r="AA39" s="46" t="s">
        <v>43</v>
      </c>
      <c r="AB39" s="47">
        <v>0</v>
      </c>
      <c r="AC39" s="47">
        <v>0</v>
      </c>
      <c r="AD39" s="47">
        <v>0</v>
      </c>
      <c r="AE39" s="47">
        <v>0</v>
      </c>
      <c r="AF39" s="47">
        <v>0</v>
      </c>
      <c r="AG39" s="47">
        <v>0</v>
      </c>
      <c r="AH39" s="47">
        <f>+Z39+AB39+AD39+AF39-AC39-AE39-AG39</f>
        <v>786022</v>
      </c>
      <c r="AI39" s="46" t="s">
        <v>43</v>
      </c>
    </row>
    <row r="40" spans="1:35" s="53" customFormat="1" ht="30.75" customHeight="1" x14ac:dyDescent="0.3">
      <c r="A40" s="51">
        <v>3000</v>
      </c>
      <c r="B40" s="50">
        <f>SUM(B41:B112)</f>
        <v>5763921</v>
      </c>
      <c r="C40" s="50">
        <f>SUM(C41:C112)</f>
        <v>0</v>
      </c>
      <c r="D40" s="50">
        <f>SUM(D41:D112)</f>
        <v>0</v>
      </c>
      <c r="E40" s="50">
        <f>SUM(E41:E112)</f>
        <v>51809.760000000002</v>
      </c>
      <c r="F40" s="50">
        <f>SUM(F41:F112)</f>
        <v>326700</v>
      </c>
      <c r="G40" s="50">
        <f>SUM(G41:G112)</f>
        <v>528960</v>
      </c>
      <c r="H40" s="50">
        <f>SUM(H41:H112)</f>
        <v>528960</v>
      </c>
      <c r="I40" s="50">
        <f>SUM(I41:I112)</f>
        <v>5489030.7599999998</v>
      </c>
      <c r="J40" s="50"/>
      <c r="K40" s="50"/>
      <c r="L40" s="50">
        <f>SUM(L41:L112)</f>
        <v>0</v>
      </c>
      <c r="M40" s="50">
        <f>SUM(M41:M112)</f>
        <v>0</v>
      </c>
      <c r="N40" s="50">
        <f>SUM(N41:N112)</f>
        <v>0</v>
      </c>
      <c r="O40" s="50">
        <f>SUM(O41:O112)</f>
        <v>0</v>
      </c>
      <c r="P40" s="50">
        <f>SUM(P41:P112)</f>
        <v>0</v>
      </c>
      <c r="Q40" s="50">
        <f>SUM(Q41:Q112)</f>
        <v>0</v>
      </c>
      <c r="R40" s="50">
        <f>SUM(R41:R112)</f>
        <v>5489030.7599999998</v>
      </c>
      <c r="S40" s="50"/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f>+R43+T40+V40+X40-U40-W40-Y40</f>
        <v>67000</v>
      </c>
      <c r="AA40" s="46" t="s">
        <v>42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f>+Z40+AB40+AD40+AF40-AC40-AE40-AG40</f>
        <v>67000</v>
      </c>
      <c r="AI40" s="46" t="s">
        <v>42</v>
      </c>
    </row>
    <row r="41" spans="1:35" s="53" customFormat="1" ht="30.75" customHeight="1" x14ac:dyDescent="0.25">
      <c r="A41" s="52" t="s">
        <v>117</v>
      </c>
      <c r="B41" s="47">
        <v>786022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f>+B41+C41+E41+G41-D41-F41-H41</f>
        <v>786022</v>
      </c>
      <c r="J41" s="48" t="s">
        <v>88</v>
      </c>
      <c r="K41" s="48"/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f>+I41+L41+N41+P41-M41-O41-Q41</f>
        <v>786022</v>
      </c>
      <c r="S41" s="46" t="s">
        <v>43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f>+R44+T41+V41+X41-U41-W41-Y41</f>
        <v>78600</v>
      </c>
      <c r="AA41" s="46" t="s">
        <v>42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f>+Z41+AB41+AD41+AF41-AC41-AE41-AG41</f>
        <v>78600</v>
      </c>
      <c r="AI41" s="46" t="s">
        <v>42</v>
      </c>
    </row>
    <row r="42" spans="1:35" s="53" customFormat="1" ht="30.75" customHeight="1" x14ac:dyDescent="0.25">
      <c r="A42" s="52" t="s">
        <v>116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f>+B42+C42+E42+G42-D42-F42-H42</f>
        <v>0</v>
      </c>
      <c r="J42" s="48" t="s">
        <v>42</v>
      </c>
      <c r="K42" s="48"/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f>+I42+L42+N42+P42-M42-O42-Q42</f>
        <v>0</v>
      </c>
      <c r="S42" s="46" t="s">
        <v>42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 t="e">
        <f>+#REF!+T42+V42+X42-U42-W42-Y42</f>
        <v>#REF!</v>
      </c>
      <c r="AA42" s="46" t="s">
        <v>42</v>
      </c>
      <c r="AB42" s="47">
        <v>0</v>
      </c>
      <c r="AC42" s="47">
        <v>0</v>
      </c>
      <c r="AD42" s="47">
        <v>0</v>
      </c>
      <c r="AE42" s="47">
        <v>0</v>
      </c>
      <c r="AF42" s="47">
        <v>0</v>
      </c>
      <c r="AG42" s="47">
        <v>0</v>
      </c>
      <c r="AH42" s="47" t="e">
        <f>+Z42+AB42+AD42+AF42-AC42-AE42-AG42</f>
        <v>#REF!</v>
      </c>
      <c r="AI42" s="46" t="s">
        <v>42</v>
      </c>
    </row>
    <row r="43" spans="1:35" s="53" customFormat="1" ht="30.75" customHeight="1" x14ac:dyDescent="0.25">
      <c r="A43" s="52" t="s">
        <v>115</v>
      </c>
      <c r="B43" s="47">
        <v>67000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f>+B43+C43+E43+G43-D43-F43-H43</f>
        <v>67000</v>
      </c>
      <c r="J43" s="48" t="s">
        <v>42</v>
      </c>
      <c r="K43" s="48"/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f>+I43+L43+N43+P43-M43-O43-Q43</f>
        <v>67000</v>
      </c>
      <c r="S43" s="46" t="s">
        <v>42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 t="e">
        <f>+#REF!+T43+V43+X43-U43-W43-Y43</f>
        <v>#REF!</v>
      </c>
      <c r="AA43" s="46" t="s">
        <v>42</v>
      </c>
      <c r="AB43" s="47">
        <v>0</v>
      </c>
      <c r="AC43" s="47">
        <v>0</v>
      </c>
      <c r="AD43" s="47">
        <v>0</v>
      </c>
      <c r="AE43" s="47">
        <v>0</v>
      </c>
      <c r="AF43" s="47">
        <v>0</v>
      </c>
      <c r="AG43" s="47">
        <v>0</v>
      </c>
      <c r="AH43" s="47" t="e">
        <f>+Z43+AB43+AD43+AF43-AC43-AE43-AG43</f>
        <v>#REF!</v>
      </c>
      <c r="AI43" s="46" t="s">
        <v>42</v>
      </c>
    </row>
    <row r="44" spans="1:35" s="53" customFormat="1" ht="30.75" customHeight="1" x14ac:dyDescent="0.25">
      <c r="A44" s="52" t="s">
        <v>114</v>
      </c>
      <c r="B44" s="47">
        <v>78600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f>+B44+C44+E44+G44-D44-F44-H44</f>
        <v>78600</v>
      </c>
      <c r="J44" s="48" t="s">
        <v>88</v>
      </c>
      <c r="K44" s="48"/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f>+I44+L44+N44+P44-M44-O44-Q44</f>
        <v>78600</v>
      </c>
      <c r="S44" s="46" t="s">
        <v>42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 t="e">
        <f>+#REF!+T44+V44+X44-U44-W44-Y44</f>
        <v>#REF!</v>
      </c>
      <c r="AA44" s="46" t="s">
        <v>42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47" t="e">
        <f>+Z44+AB44+AD44+AF44-AC44-AE44-AG44</f>
        <v>#REF!</v>
      </c>
      <c r="AI44" s="46" t="s">
        <v>42</v>
      </c>
    </row>
    <row r="45" spans="1:35" s="53" customFormat="1" ht="30.75" customHeight="1" x14ac:dyDescent="0.25">
      <c r="A45" s="52" t="s">
        <v>113</v>
      </c>
      <c r="B45" s="47">
        <v>1218000</v>
      </c>
      <c r="C45" s="47">
        <v>0</v>
      </c>
      <c r="D45" s="47">
        <v>0</v>
      </c>
      <c r="E45" s="47">
        <v>0</v>
      </c>
      <c r="F45" s="47">
        <v>193500</v>
      </c>
      <c r="G45" s="47">
        <v>0</v>
      </c>
      <c r="H45" s="47">
        <v>0</v>
      </c>
      <c r="I45" s="47">
        <f>+B45+C45+E45+G45-D45-F45-H45</f>
        <v>1024500</v>
      </c>
      <c r="J45" s="48" t="s">
        <v>43</v>
      </c>
      <c r="K45" s="48"/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f>+I45+L45+N45+P45-M45-O45-Q45</f>
        <v>1024500</v>
      </c>
      <c r="S45" s="46" t="s">
        <v>42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 t="e">
        <f>+#REF!+T45+V45+X45-U45-W45-Y45</f>
        <v>#REF!</v>
      </c>
      <c r="AA45" s="46" t="s">
        <v>42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7">
        <v>0</v>
      </c>
      <c r="AH45" s="47" t="e">
        <f>+Z45+AB45+AD45+AF45-AC45-AE45-AG45</f>
        <v>#REF!</v>
      </c>
      <c r="AI45" s="46" t="s">
        <v>42</v>
      </c>
    </row>
    <row r="46" spans="1:35" s="53" customFormat="1" ht="30.75" customHeight="1" x14ac:dyDescent="0.25">
      <c r="A46" s="52" t="s">
        <v>112</v>
      </c>
      <c r="B46" s="47">
        <v>377329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f>+B46+C46+E46+G46-D46-F46-H46</f>
        <v>377329</v>
      </c>
      <c r="J46" s="48" t="s">
        <v>88</v>
      </c>
      <c r="K46" s="48"/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f>+I46+L46+N46+P46-M46-O46-Q46</f>
        <v>377329</v>
      </c>
      <c r="S46" s="46" t="s">
        <v>42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 t="e">
        <f>+#REF!+T46+V46+X46-U46-W46-Y46</f>
        <v>#REF!</v>
      </c>
      <c r="AA46" s="46" t="s">
        <v>42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47" t="e">
        <f>+Z46+AB46+AD46+AF46-AC46-AE46-AG46</f>
        <v>#REF!</v>
      </c>
      <c r="AI46" s="46" t="s">
        <v>42</v>
      </c>
    </row>
    <row r="47" spans="1:35" s="53" customFormat="1" ht="30.75" customHeight="1" x14ac:dyDescent="0.25">
      <c r="A47" s="52" t="s">
        <v>111</v>
      </c>
      <c r="B47" s="47">
        <v>8908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f>+B47+C47+E47+G47-D47-F47-H47</f>
        <v>8908</v>
      </c>
      <c r="J47" s="48" t="s">
        <v>42</v>
      </c>
      <c r="K47" s="48"/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f>+I47+L47+N47+P47-M47-O47-Q47</f>
        <v>8908</v>
      </c>
      <c r="S47" s="46" t="s">
        <v>42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 t="e">
        <f>+#REF!+T47+V47+X47-U47-W47-Y47</f>
        <v>#REF!</v>
      </c>
      <c r="AA47" s="46" t="s">
        <v>42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47" t="e">
        <f>+Z47+AB47+AD47+AF47-AC47-AE47-AG47</f>
        <v>#REF!</v>
      </c>
      <c r="AI47" s="46" t="s">
        <v>42</v>
      </c>
    </row>
    <row r="48" spans="1:35" s="53" customFormat="1" ht="30.75" customHeight="1" x14ac:dyDescent="0.25">
      <c r="A48" s="52" t="s">
        <v>110</v>
      </c>
      <c r="B48" s="47">
        <v>324980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f>+B48+C48+E48+G48-D48-F48-H48</f>
        <v>324980</v>
      </c>
      <c r="J48" s="48" t="s">
        <v>43</v>
      </c>
      <c r="K48" s="48"/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f>+I48+L48+N48+P48-M48-O48-Q48</f>
        <v>324980</v>
      </c>
      <c r="S48" s="46" t="s">
        <v>42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f>+R49+T48+V48+X48-U48-W48-Y48</f>
        <v>7000</v>
      </c>
      <c r="AA48" s="46" t="s">
        <v>42</v>
      </c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47">
        <f>+Z48+AB48+AD48+AF48-AC48-AE48-AG48</f>
        <v>7000</v>
      </c>
      <c r="AI48" s="46" t="s">
        <v>42</v>
      </c>
    </row>
    <row r="49" spans="1:35" s="53" customFormat="1" ht="30.75" customHeight="1" x14ac:dyDescent="0.25">
      <c r="A49" s="52" t="s">
        <v>109</v>
      </c>
      <c r="B49" s="47">
        <v>7000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f>+B49+C49+E49+G49-D49-F49-H49</f>
        <v>7000</v>
      </c>
      <c r="J49" s="48" t="s">
        <v>42</v>
      </c>
      <c r="K49" s="48"/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f>+I49+L49+N49+P49-M49-O49-Q49</f>
        <v>7000</v>
      </c>
      <c r="S49" s="46" t="s">
        <v>42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 t="e">
        <f>+#REF!+T49+V49+X49-U49-W49-Y49</f>
        <v>#REF!</v>
      </c>
      <c r="AA49" s="46" t="s">
        <v>42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47" t="e">
        <f>+Z49+AB49+AD49+AF49-AC49-AE49-AG49</f>
        <v>#REF!</v>
      </c>
      <c r="AI49" s="46" t="s">
        <v>42</v>
      </c>
    </row>
    <row r="50" spans="1:35" s="53" customFormat="1" ht="30.75" customHeight="1" x14ac:dyDescent="0.25">
      <c r="A50" s="52" t="s">
        <v>108</v>
      </c>
      <c r="B50" s="47">
        <v>40800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f>+B50+C50+E50+G50-D50-F50-H50</f>
        <v>40800</v>
      </c>
      <c r="J50" s="48" t="s">
        <v>42</v>
      </c>
      <c r="K50" s="48"/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f>+I50+L50+N50+P50-M50-O50-Q50</f>
        <v>40800</v>
      </c>
      <c r="S50" s="46" t="s">
        <v>42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 t="e">
        <f>+#REF!+T50+V50+X50-U50-W50-Y50</f>
        <v>#REF!</v>
      </c>
      <c r="AA50" s="46" t="s">
        <v>42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 t="e">
        <f>+Z50+AB50+AD50+AF50-AC50-AE50-AG50</f>
        <v>#REF!</v>
      </c>
      <c r="AI50" s="46" t="s">
        <v>42</v>
      </c>
    </row>
    <row r="51" spans="1:35" s="53" customFormat="1" ht="30.75" customHeight="1" x14ac:dyDescent="0.25">
      <c r="A51" s="52" t="s">
        <v>107</v>
      </c>
      <c r="B51" s="47">
        <v>81200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f>+B51+C51+E51+G51-D51-F51-H51</f>
        <v>81200</v>
      </c>
      <c r="J51" s="48" t="s">
        <v>43</v>
      </c>
      <c r="K51" s="48"/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f>+I51+L51+N51+P51-M51-O51-Q51</f>
        <v>81200</v>
      </c>
      <c r="S51" s="46" t="s">
        <v>42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 t="e">
        <f>+#REF!+T51+V51+X51-U51-W51-Y51</f>
        <v>#REF!</v>
      </c>
      <c r="AA51" s="46" t="s">
        <v>42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 t="e">
        <f>+Z51+AB51+AD51+AF51-AC51-AE51-AG51</f>
        <v>#REF!</v>
      </c>
      <c r="AI51" s="46" t="s">
        <v>42</v>
      </c>
    </row>
    <row r="52" spans="1:35" s="53" customFormat="1" ht="30.75" customHeight="1" x14ac:dyDescent="0.25">
      <c r="A52" s="52" t="s">
        <v>106</v>
      </c>
      <c r="B52" s="47">
        <v>1272600</v>
      </c>
      <c r="C52" s="47">
        <v>0</v>
      </c>
      <c r="D52" s="47">
        <v>0</v>
      </c>
      <c r="E52" s="47">
        <v>51809.760000000002</v>
      </c>
      <c r="F52" s="47">
        <v>0</v>
      </c>
      <c r="G52" s="47">
        <v>0</v>
      </c>
      <c r="H52" s="47">
        <v>0</v>
      </c>
      <c r="I52" s="47">
        <f>+B52+C52+E52+G52-D52-F52-H52</f>
        <v>1324409.76</v>
      </c>
      <c r="J52" s="48" t="s">
        <v>88</v>
      </c>
      <c r="K52" s="48"/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f>+I52+L52+N52+P52-M52-O52-Q52</f>
        <v>1324409.76</v>
      </c>
      <c r="S52" s="46" t="s">
        <v>42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 t="e">
        <f>+#REF!+T52+V52+X52-U52-W52-Y52</f>
        <v>#REF!</v>
      </c>
      <c r="AA52" s="46" t="s">
        <v>42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 t="e">
        <f>+Z52+AB52+AD52+AF52-AC52-AE52-AG52</f>
        <v>#REF!</v>
      </c>
      <c r="AI52" s="46" t="s">
        <v>42</v>
      </c>
    </row>
    <row r="53" spans="1:35" s="53" customFormat="1" ht="30.75" customHeight="1" x14ac:dyDescent="0.25">
      <c r="A53" s="52" t="s">
        <v>105</v>
      </c>
      <c r="B53" s="47">
        <v>6000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f>+B53+C53+E53+G53-D53-F53-H53</f>
        <v>6000</v>
      </c>
      <c r="J53" s="48" t="s">
        <v>42</v>
      </c>
      <c r="K53" s="48"/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f>+I53+L53+N53+P53-M53-O53-Q53</f>
        <v>6000</v>
      </c>
      <c r="S53" s="46" t="s">
        <v>42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 t="e">
        <f>+#REF!+T53+V53+X53-U53-W53-Y53</f>
        <v>#REF!</v>
      </c>
      <c r="AA53" s="46" t="s">
        <v>42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 t="e">
        <f>+Z53+AB53+AD53+AF53-AC53-AE53-AG53</f>
        <v>#REF!</v>
      </c>
      <c r="AI53" s="46" t="s">
        <v>42</v>
      </c>
    </row>
    <row r="54" spans="1:35" s="53" customFormat="1" ht="30.75" customHeight="1" x14ac:dyDescent="0.25">
      <c r="A54" s="52" t="s">
        <v>104</v>
      </c>
      <c r="B54" s="47">
        <v>420000</v>
      </c>
      <c r="C54" s="47">
        <v>0</v>
      </c>
      <c r="D54" s="47">
        <v>0</v>
      </c>
      <c r="E54" s="47">
        <v>0</v>
      </c>
      <c r="F54" s="47">
        <v>0</v>
      </c>
      <c r="G54" s="47">
        <v>370000</v>
      </c>
      <c r="H54" s="47">
        <v>370000</v>
      </c>
      <c r="I54" s="47">
        <f>+B54+C54+E54+G54-D54-F54-H54</f>
        <v>420000</v>
      </c>
      <c r="J54" s="48" t="s">
        <v>43</v>
      </c>
      <c r="K54" s="48"/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f>+I54+L54+N54+P54-M54-O54-Q54</f>
        <v>420000</v>
      </c>
      <c r="S54" s="46" t="s">
        <v>42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 t="e">
        <f>+#REF!+T54+V54+X54-U54-W54-Y54</f>
        <v>#REF!</v>
      </c>
      <c r="AA54" s="46" t="s">
        <v>42</v>
      </c>
      <c r="AB54" s="47">
        <v>0</v>
      </c>
      <c r="AC54" s="47">
        <v>0</v>
      </c>
      <c r="AD54" s="47">
        <v>0</v>
      </c>
      <c r="AE54" s="47">
        <v>0</v>
      </c>
      <c r="AF54" s="47">
        <v>0</v>
      </c>
      <c r="AG54" s="47">
        <v>0</v>
      </c>
      <c r="AH54" s="47" t="e">
        <f>+Z54+AB54+AD54+AF54-AC54-AE54-AG54</f>
        <v>#REF!</v>
      </c>
      <c r="AI54" s="46" t="s">
        <v>42</v>
      </c>
    </row>
    <row r="55" spans="1:35" s="53" customFormat="1" ht="30.75" customHeight="1" x14ac:dyDescent="0.25">
      <c r="A55" s="52" t="s">
        <v>103</v>
      </c>
      <c r="B55" s="47">
        <v>59400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f>+B55+C55+E55+G55-D55-F55-H55</f>
        <v>59400</v>
      </c>
      <c r="J55" s="48" t="s">
        <v>42</v>
      </c>
      <c r="K55" s="48"/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f>+I55+L55+N55+P55-M55-O55-Q55</f>
        <v>59400</v>
      </c>
      <c r="S55" s="46" t="s">
        <v>42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f>+R58+T55+V55+X55-U55-W55-Y55</f>
        <v>0</v>
      </c>
      <c r="AA55" s="46" t="s">
        <v>42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f>+Z55+AB55+AD55+AF55-AC55-AE55-AG55</f>
        <v>0</v>
      </c>
      <c r="AI55" s="46" t="s">
        <v>42</v>
      </c>
    </row>
    <row r="56" spans="1:35" s="53" customFormat="1" ht="30.75" customHeight="1" x14ac:dyDescent="0.25">
      <c r="A56" s="52" t="s">
        <v>102</v>
      </c>
      <c r="B56" s="47">
        <v>9000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f>+B56+C56+E56+G56-D56-F56-H56</f>
        <v>9000</v>
      </c>
      <c r="J56" s="48" t="s">
        <v>42</v>
      </c>
      <c r="K56" s="48"/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f>+I56+L56+N56+P56-M56-O56-Q56</f>
        <v>9000</v>
      </c>
      <c r="S56" s="46" t="s">
        <v>42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f>+R59+T56+V56+X56-U56-W56-Y56</f>
        <v>290832</v>
      </c>
      <c r="AA56" s="46" t="s">
        <v>42</v>
      </c>
      <c r="AB56" s="47">
        <v>0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47">
        <f>+Z56+AB56+AD56+AF56-AC56-AE56-AG56</f>
        <v>290832</v>
      </c>
      <c r="AI56" s="46" t="s">
        <v>42</v>
      </c>
    </row>
    <row r="57" spans="1:35" s="53" customFormat="1" ht="30.75" hidden="1" customHeight="1" x14ac:dyDescent="0.25">
      <c r="A57" s="52" t="s">
        <v>101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f>+B57+C57+E57+G57-D57-F57-H57</f>
        <v>0</v>
      </c>
      <c r="J57" s="48"/>
      <c r="K57" s="48"/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f>+I57+L57+N57+P57-M57-O57-Q57</f>
        <v>0</v>
      </c>
      <c r="S57" s="46" t="s">
        <v>42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f>+R60+T57+V57+X57-U57-W57-Y57</f>
        <v>0</v>
      </c>
      <c r="AA57" s="46" t="s">
        <v>42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f>+Z57+AB57+AD57+AF57-AC57-AE57-AG57</f>
        <v>0</v>
      </c>
      <c r="AI57" s="46" t="s">
        <v>42</v>
      </c>
    </row>
    <row r="58" spans="1:35" s="53" customFormat="1" ht="30.75" hidden="1" customHeight="1" x14ac:dyDescent="0.25">
      <c r="A58" s="52" t="s">
        <v>100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f>+B58+C58+E58+G58-D58-F58-H58</f>
        <v>0</v>
      </c>
      <c r="J58" s="48"/>
      <c r="K58" s="48"/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f>+I58+L58+N58+P58-M58-O58-Q58</f>
        <v>0</v>
      </c>
      <c r="S58" s="46" t="s">
        <v>42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f>+R61+T58+V58+X58-U58-W58-Y58</f>
        <v>0</v>
      </c>
      <c r="AA58" s="46" t="s">
        <v>42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f>+Z58+AB58+AD58+AF58-AC58-AE58-AG58</f>
        <v>0</v>
      </c>
      <c r="AI58" s="46" t="s">
        <v>42</v>
      </c>
    </row>
    <row r="59" spans="1:35" s="53" customFormat="1" ht="30.75" customHeight="1" x14ac:dyDescent="0.25">
      <c r="A59" s="52" t="s">
        <v>99</v>
      </c>
      <c r="B59" s="47">
        <v>290832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f>+B59+C59+E59+G59-D59-F59-H59</f>
        <v>290832</v>
      </c>
      <c r="J59" s="48" t="s">
        <v>43</v>
      </c>
      <c r="K59" s="48"/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f>+I59+L59+N59+P59-M59-O59-Q59</f>
        <v>290832</v>
      </c>
      <c r="S59" s="46" t="s">
        <v>42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f>+R62+T59+V59+X59-U59-W59-Y59</f>
        <v>0</v>
      </c>
      <c r="AA59" s="46" t="s">
        <v>42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f>+Z59+AB59+AD59+AF59-AC59-AE59-AG59</f>
        <v>0</v>
      </c>
      <c r="AI59" s="46" t="s">
        <v>42</v>
      </c>
    </row>
    <row r="60" spans="1:35" s="53" customFormat="1" ht="30.75" hidden="1" customHeight="1" x14ac:dyDescent="0.25">
      <c r="A60" s="52" t="s">
        <v>98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f>+B60+C60+E60+G60-D60-F60-H60</f>
        <v>0</v>
      </c>
      <c r="J60" s="48"/>
      <c r="K60" s="48"/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f>+I60+L60+N60+P60-M60-O60-Q60</f>
        <v>0</v>
      </c>
      <c r="S60" s="46" t="s">
        <v>42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f>+R63+T60+V60+X60-U60-W60-Y60</f>
        <v>48200</v>
      </c>
      <c r="AA60" s="46" t="s">
        <v>42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f>+Z60+AB60+AD60+AF60-AC60-AE60-AG60</f>
        <v>48200</v>
      </c>
      <c r="AI60" s="46" t="s">
        <v>42</v>
      </c>
    </row>
    <row r="61" spans="1:35" s="53" customFormat="1" ht="30.75" hidden="1" customHeight="1" x14ac:dyDescent="0.25">
      <c r="A61" s="52" t="s">
        <v>97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f>+B61+C61+E61+G61-D61-F61-H61</f>
        <v>0</v>
      </c>
      <c r="J61" s="48"/>
      <c r="K61" s="48"/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f>+I61+L61+N61+P61-M61-O61-Q61</f>
        <v>0</v>
      </c>
      <c r="S61" s="46" t="s">
        <v>42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f>+R64+T61+V61+X61-U61-W61-Y61</f>
        <v>0</v>
      </c>
      <c r="AA61" s="46" t="s">
        <v>42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f>+Z61+AB61+AD61+AF61-AC61-AE61-AG61</f>
        <v>0</v>
      </c>
      <c r="AI61" s="46" t="s">
        <v>42</v>
      </c>
    </row>
    <row r="62" spans="1:35" s="53" customFormat="1" ht="30.75" hidden="1" customHeight="1" x14ac:dyDescent="0.25">
      <c r="A62" s="52" t="s">
        <v>96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f>+B62+C62+E62+G62-D62-F62-H62</f>
        <v>0</v>
      </c>
      <c r="J62" s="48"/>
      <c r="K62" s="48"/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f>+I62+L62+N62+P62-M62-O62-Q62</f>
        <v>0</v>
      </c>
      <c r="S62" s="46" t="s">
        <v>42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f>+R65+T62+V62+X62-U62-W62-Y62</f>
        <v>0</v>
      </c>
      <c r="AA62" s="46" t="s">
        <v>42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f>+Z62+AB62+AD62+AF62-AC62-AE62-AG62</f>
        <v>0</v>
      </c>
      <c r="AI62" s="46" t="s">
        <v>42</v>
      </c>
    </row>
    <row r="63" spans="1:35" s="53" customFormat="1" ht="30.75" customHeight="1" x14ac:dyDescent="0.25">
      <c r="A63" s="52" t="s">
        <v>95</v>
      </c>
      <c r="B63" s="47">
        <v>48200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f>+B63+C63+E63+G63-D63-F63-H63</f>
        <v>48200</v>
      </c>
      <c r="J63" s="48" t="s">
        <v>42</v>
      </c>
      <c r="K63" s="48"/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f>+I63+L63+N63+P63-M63-O63-Q63</f>
        <v>48200</v>
      </c>
      <c r="S63" s="46" t="s">
        <v>42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f>+R66+T63+V63+X63-U63-W63-Y63</f>
        <v>98960</v>
      </c>
      <c r="AA63" s="46" t="s">
        <v>42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47">
        <f>+Z63+AB63+AD63+AF63-AC63-AE63-AG63</f>
        <v>98960</v>
      </c>
      <c r="AI63" s="46" t="s">
        <v>42</v>
      </c>
    </row>
    <row r="64" spans="1:35" s="53" customFormat="1" ht="30.75" hidden="1" customHeight="1" x14ac:dyDescent="0.25">
      <c r="A64" s="52" t="s">
        <v>94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f>+B64+C64+E64+G64-D64-F64-H64</f>
        <v>0</v>
      </c>
      <c r="J64" s="48"/>
      <c r="K64" s="48"/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f>+I64+L64+N64+P64-M64-O64-Q64</f>
        <v>0</v>
      </c>
      <c r="S64" s="46" t="s">
        <v>42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f>+R67+T64+V64+X64-U64-W64-Y64</f>
        <v>0</v>
      </c>
      <c r="AA64" s="46" t="s">
        <v>42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47">
        <f>+Z64+AB64+AD64+AF64-AC64-AE64-AG64</f>
        <v>0</v>
      </c>
      <c r="AI64" s="46" t="s">
        <v>42</v>
      </c>
    </row>
    <row r="65" spans="1:35" s="53" customFormat="1" ht="30.75" hidden="1" customHeight="1" x14ac:dyDescent="0.25">
      <c r="A65" s="52" t="s">
        <v>93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f>+B65+C65+E65+G65-D65-F65-H65</f>
        <v>0</v>
      </c>
      <c r="J65" s="48"/>
      <c r="K65" s="48"/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f>+I65+L65+N65+P65-M65-O65-Q65</f>
        <v>0</v>
      </c>
      <c r="S65" s="46" t="s">
        <v>42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f>+R68+T65+V65+X65-U65-W65-Y65</f>
        <v>13088</v>
      </c>
      <c r="AA65" s="46" t="s">
        <v>42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f>+Z65+AB65+AD65+AF65-AC65-AE65-AG65</f>
        <v>13088</v>
      </c>
      <c r="AI65" s="46" t="s">
        <v>42</v>
      </c>
    </row>
    <row r="66" spans="1:35" s="53" customFormat="1" ht="30.75" customHeight="1" x14ac:dyDescent="0.25">
      <c r="A66" s="52" t="s">
        <v>92</v>
      </c>
      <c r="B66" s="47">
        <v>122160</v>
      </c>
      <c r="C66" s="47">
        <v>0</v>
      </c>
      <c r="D66" s="47">
        <v>0</v>
      </c>
      <c r="E66" s="47">
        <v>0</v>
      </c>
      <c r="F66" s="47">
        <v>23200</v>
      </c>
      <c r="G66" s="47">
        <v>18960</v>
      </c>
      <c r="H66" s="47">
        <v>18960</v>
      </c>
      <c r="I66" s="47">
        <f>+B66+C66+E66+G66-D66-F66-H66</f>
        <v>98960</v>
      </c>
      <c r="J66" s="48" t="s">
        <v>43</v>
      </c>
      <c r="K66" s="48"/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f>+I66+L66+N66+P66-M66-O66-Q66</f>
        <v>98960</v>
      </c>
      <c r="S66" s="46" t="s">
        <v>42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f>+R69+T66+V66+X66-U66-W66-Y66</f>
        <v>62700</v>
      </c>
      <c r="AA66" s="46" t="s">
        <v>42</v>
      </c>
      <c r="AB66" s="47">
        <v>0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47">
        <f>+Z66+AB66+AD66+AF66-AC66-AE66-AG66</f>
        <v>62700</v>
      </c>
      <c r="AI66" s="46" t="s">
        <v>42</v>
      </c>
    </row>
    <row r="67" spans="1:35" s="53" customFormat="1" ht="30.75" hidden="1" customHeight="1" x14ac:dyDescent="0.25">
      <c r="A67" s="52" t="s">
        <v>91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f>+B67+C67+E67+G67-D67-F67-H67</f>
        <v>0</v>
      </c>
      <c r="J67" s="48"/>
      <c r="K67" s="48"/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f>+I67+L67+N67+P67-M67-O67-Q67</f>
        <v>0</v>
      </c>
      <c r="S67" s="46" t="s">
        <v>42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f>+R70+T67+V67+X67-U67-W67-Y67</f>
        <v>140000</v>
      </c>
      <c r="AA67" s="46" t="s">
        <v>42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47">
        <f>+Z67+AB67+AD67+AF67-AC67-AE67-AG67</f>
        <v>140000</v>
      </c>
      <c r="AI67" s="46" t="s">
        <v>42</v>
      </c>
    </row>
    <row r="68" spans="1:35" s="53" customFormat="1" ht="30.75" customHeight="1" x14ac:dyDescent="0.25">
      <c r="A68" s="52" t="s">
        <v>90</v>
      </c>
      <c r="B68" s="47">
        <v>13088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f>+B68+C68+E68+G68-D68-F68-H68</f>
        <v>13088</v>
      </c>
      <c r="J68" s="48" t="s">
        <v>42</v>
      </c>
      <c r="K68" s="48"/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f>+I68+L68+N68+P68-M68-O68-Q68</f>
        <v>13088</v>
      </c>
      <c r="S68" s="46" t="s">
        <v>42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f>+R71+T68+V68+X68-U68-W68-Y68</f>
        <v>0</v>
      </c>
      <c r="AA68" s="46" t="s">
        <v>42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f>+Z68+AB68+AD68+AF68-AC68-AE68-AG68</f>
        <v>0</v>
      </c>
      <c r="AI68" s="46" t="s">
        <v>42</v>
      </c>
    </row>
    <row r="69" spans="1:35" s="53" customFormat="1" ht="30.75" customHeight="1" x14ac:dyDescent="0.25">
      <c r="A69" s="52" t="s">
        <v>89</v>
      </c>
      <c r="B69" s="47">
        <v>62700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f>+B69+C69+E69+G69-D69-F69-H69</f>
        <v>62700</v>
      </c>
      <c r="J69" s="48" t="s">
        <v>88</v>
      </c>
      <c r="K69" s="48"/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f>+I69+L69+N69+P69-M69-O69-Q69</f>
        <v>62700</v>
      </c>
      <c r="S69" s="46" t="s">
        <v>42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f>+R72+T69+V69+X69-U69-W69-Y69</f>
        <v>0</v>
      </c>
      <c r="AA69" s="46" t="s">
        <v>42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f>+Z69+AB69+AD69+AF69-AC69-AE69-AG69</f>
        <v>0</v>
      </c>
      <c r="AI69" s="46" t="s">
        <v>42</v>
      </c>
    </row>
    <row r="70" spans="1:35" s="53" customFormat="1" ht="30.75" customHeight="1" x14ac:dyDescent="0.25">
      <c r="A70" s="52" t="s">
        <v>87</v>
      </c>
      <c r="B70" s="47">
        <v>250000</v>
      </c>
      <c r="C70" s="47">
        <v>0</v>
      </c>
      <c r="D70" s="47">
        <v>0</v>
      </c>
      <c r="E70" s="47">
        <v>0</v>
      </c>
      <c r="F70" s="47">
        <v>110000</v>
      </c>
      <c r="G70" s="47">
        <v>140000</v>
      </c>
      <c r="H70" s="47">
        <v>140000</v>
      </c>
      <c r="I70" s="47">
        <f>+B70+C70+E70+G70-D70-F70-H70</f>
        <v>140000</v>
      </c>
      <c r="J70" s="48" t="s">
        <v>43</v>
      </c>
      <c r="K70" s="48"/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f>+I70+L70+N70+P70-M70-O70-Q70</f>
        <v>140000</v>
      </c>
      <c r="S70" s="46" t="s">
        <v>42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f>+R73+T70+V70+X70-U70-W70-Y70</f>
        <v>0</v>
      </c>
      <c r="AA70" s="46" t="s">
        <v>42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f>+Z70+AB70+AD70+AF70-AC70-AE70-AG70</f>
        <v>0</v>
      </c>
      <c r="AI70" s="46" t="s">
        <v>42</v>
      </c>
    </row>
    <row r="71" spans="1:35" s="53" customFormat="1" ht="30.75" hidden="1" customHeight="1" x14ac:dyDescent="0.25">
      <c r="A71" s="52" t="s">
        <v>86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f>+B71+C71+E71+G71-D71-F71-H71</f>
        <v>0</v>
      </c>
      <c r="J71" s="48"/>
      <c r="K71" s="48"/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f>+I71+L71+N71+P71-M71-O71-Q71</f>
        <v>0</v>
      </c>
      <c r="S71" s="46" t="s">
        <v>42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f>+R74+T71+V71+X71-U71-W71-Y71</f>
        <v>0</v>
      </c>
      <c r="AA71" s="46" t="s">
        <v>42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f>+Z71+AB71+AD71+AF71-AC71-AE71-AG71</f>
        <v>0</v>
      </c>
      <c r="AI71" s="46" t="s">
        <v>42</v>
      </c>
    </row>
    <row r="72" spans="1:35" s="53" customFormat="1" ht="30.75" hidden="1" customHeight="1" x14ac:dyDescent="0.25">
      <c r="A72" s="52" t="s">
        <v>85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f>+B72+C72+E72+G72-D72-F72-H72</f>
        <v>0</v>
      </c>
      <c r="J72" s="48"/>
      <c r="K72" s="48"/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f>+I72+L72+N72+P72-M72-O72-Q72</f>
        <v>0</v>
      </c>
      <c r="S72" s="46" t="s">
        <v>42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f>+R75+T72+V72+X72-U72-W72-Y72</f>
        <v>0</v>
      </c>
      <c r="AA72" s="46" t="s">
        <v>42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47">
        <f>+Z72+AB72+AD72+AF72-AC72-AE72-AG72</f>
        <v>0</v>
      </c>
      <c r="AI72" s="46" t="s">
        <v>42</v>
      </c>
    </row>
    <row r="73" spans="1:35" s="53" customFormat="1" ht="30.75" hidden="1" customHeight="1" x14ac:dyDescent="0.25">
      <c r="A73" s="52" t="s">
        <v>84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f>+B73+C73+E73+G73-D73-F73-H73</f>
        <v>0</v>
      </c>
      <c r="J73" s="48"/>
      <c r="K73" s="48"/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f>+I73+L73+N73+P73-M73-O73-Q73</f>
        <v>0</v>
      </c>
      <c r="S73" s="46" t="s">
        <v>42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f>+R76+T73+V73+X73-U73-W73-Y73</f>
        <v>0</v>
      </c>
      <c r="AA73" s="46" t="s">
        <v>42</v>
      </c>
      <c r="AB73" s="47">
        <v>0</v>
      </c>
      <c r="AC73" s="47">
        <v>0</v>
      </c>
      <c r="AD73" s="47">
        <v>0</v>
      </c>
      <c r="AE73" s="47">
        <v>0</v>
      </c>
      <c r="AF73" s="47">
        <v>0</v>
      </c>
      <c r="AG73" s="47">
        <v>0</v>
      </c>
      <c r="AH73" s="47">
        <f>+Z73+AB73+AD73+AF73-AC73-AE73-AG73</f>
        <v>0</v>
      </c>
      <c r="AI73" s="46" t="s">
        <v>42</v>
      </c>
    </row>
    <row r="74" spans="1:35" s="53" customFormat="1" ht="30.75" hidden="1" customHeight="1" x14ac:dyDescent="0.25">
      <c r="A74" s="52" t="s">
        <v>83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f>+B74+C74+E74+G74-D74-F74-H74</f>
        <v>0</v>
      </c>
      <c r="J74" s="48"/>
      <c r="K74" s="48"/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f>+I74+L74+N74+P74-M74-O74-Q74</f>
        <v>0</v>
      </c>
      <c r="S74" s="46" t="s">
        <v>42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f>+R77+T74+V74+X74-U74-W74-Y74</f>
        <v>0</v>
      </c>
      <c r="AA74" s="46" t="s">
        <v>42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47">
        <f>+Z74+AB74+AD74+AF74-AC74-AE74-AG74</f>
        <v>0</v>
      </c>
      <c r="AI74" s="46" t="s">
        <v>42</v>
      </c>
    </row>
    <row r="75" spans="1:35" s="53" customFormat="1" ht="30.75" hidden="1" customHeight="1" x14ac:dyDescent="0.25">
      <c r="A75" s="52" t="s">
        <v>82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f>+B75+C75+E75+G75-D75-F75-H75</f>
        <v>0</v>
      </c>
      <c r="J75" s="48"/>
      <c r="K75" s="48"/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f>+I75+L75+N75+P75-M75-O75-Q75</f>
        <v>0</v>
      </c>
      <c r="S75" s="46" t="s">
        <v>42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f>+R78+T75+V75+X75-U75-W75-Y75</f>
        <v>0</v>
      </c>
      <c r="AA75" s="46" t="s">
        <v>42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f>+Z75+AB75+AD75+AF75-AC75-AE75-AG75</f>
        <v>0</v>
      </c>
      <c r="AI75" s="46" t="s">
        <v>42</v>
      </c>
    </row>
    <row r="76" spans="1:35" s="53" customFormat="1" ht="30.75" hidden="1" customHeight="1" x14ac:dyDescent="0.25">
      <c r="A76" s="52" t="s">
        <v>81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f>+B76+C76+E76+G76-D76-F76-H76</f>
        <v>0</v>
      </c>
      <c r="J76" s="48"/>
      <c r="K76" s="48"/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f>+I76+L76+N76+P76-M76-O76-Q76</f>
        <v>0</v>
      </c>
      <c r="S76" s="46" t="s">
        <v>42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f>+R79+T76+V76+X76-U76-W76-Y76</f>
        <v>0</v>
      </c>
      <c r="AA76" s="46" t="s">
        <v>42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f>+Z76+AB76+AD76+AF76-AC76-AE76-AG76</f>
        <v>0</v>
      </c>
      <c r="AI76" s="46" t="s">
        <v>42</v>
      </c>
    </row>
    <row r="77" spans="1:35" s="53" customFormat="1" ht="30.75" hidden="1" customHeight="1" x14ac:dyDescent="0.25">
      <c r="A77" s="52" t="s">
        <v>80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f>+B77+C77+E77+G77-D77-F77-H77</f>
        <v>0</v>
      </c>
      <c r="J77" s="48"/>
      <c r="K77" s="48"/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f>+I77+L77+N77+P77-M77-O77-Q77</f>
        <v>0</v>
      </c>
      <c r="S77" s="46" t="s">
        <v>42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f>+R80+T77+V77+X77-U77-W77-Y77</f>
        <v>0</v>
      </c>
      <c r="AA77" s="46" t="s">
        <v>42</v>
      </c>
      <c r="AB77" s="47">
        <v>0</v>
      </c>
      <c r="AC77" s="47">
        <v>0</v>
      </c>
      <c r="AD77" s="47">
        <v>0</v>
      </c>
      <c r="AE77" s="47">
        <v>0</v>
      </c>
      <c r="AF77" s="47">
        <v>0</v>
      </c>
      <c r="AG77" s="47">
        <v>0</v>
      </c>
      <c r="AH77" s="47">
        <f>+Z77+AB77+AD77+AF77-AC77-AE77-AG77</f>
        <v>0</v>
      </c>
      <c r="AI77" s="46" t="s">
        <v>42</v>
      </c>
    </row>
    <row r="78" spans="1:35" s="53" customFormat="1" ht="30.75" hidden="1" customHeight="1" x14ac:dyDescent="0.25">
      <c r="A78" s="52" t="s">
        <v>79</v>
      </c>
      <c r="B78" s="47">
        <v>0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f>+B78+C78+E78+G78-D78-F78-H78</f>
        <v>0</v>
      </c>
      <c r="J78" s="48"/>
      <c r="K78" s="48"/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f>+I78+L78+N78+P78-M78-O78-Q78</f>
        <v>0</v>
      </c>
      <c r="S78" s="46" t="s">
        <v>42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f>+R81+T78+V78+X78-U78-W78-Y78</f>
        <v>0</v>
      </c>
      <c r="AA78" s="46" t="s">
        <v>42</v>
      </c>
      <c r="AB78" s="47">
        <v>0</v>
      </c>
      <c r="AC78" s="47">
        <v>0</v>
      </c>
      <c r="AD78" s="47">
        <v>0</v>
      </c>
      <c r="AE78" s="47">
        <v>0</v>
      </c>
      <c r="AF78" s="47">
        <v>0</v>
      </c>
      <c r="AG78" s="47">
        <v>0</v>
      </c>
      <c r="AH78" s="47">
        <f>+Z78+AB78+AD78+AF78-AC78-AE78-AG78</f>
        <v>0</v>
      </c>
      <c r="AI78" s="46" t="s">
        <v>42</v>
      </c>
    </row>
    <row r="79" spans="1:35" s="53" customFormat="1" ht="30.75" hidden="1" customHeight="1" x14ac:dyDescent="0.25">
      <c r="A79" s="52" t="s">
        <v>78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f>+B79+C79+E79+G79-D79-F79-H79</f>
        <v>0</v>
      </c>
      <c r="J79" s="48"/>
      <c r="K79" s="48"/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f>+I79+L79+N79+P79-M79-O79-Q79</f>
        <v>0</v>
      </c>
      <c r="S79" s="46" t="s">
        <v>42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f>+R82+T79+V79+X79-U79-W79-Y79</f>
        <v>0</v>
      </c>
      <c r="AA79" s="46" t="s">
        <v>42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f>+Z79+AB79+AD79+AF79-AC79-AE79-AG79</f>
        <v>0</v>
      </c>
      <c r="AI79" s="46" t="s">
        <v>42</v>
      </c>
    </row>
    <row r="80" spans="1:35" s="53" customFormat="1" ht="30.75" hidden="1" customHeight="1" x14ac:dyDescent="0.25">
      <c r="A80" s="52" t="s">
        <v>77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f>+B80+C80+E80+G80-D80-F80-H80</f>
        <v>0</v>
      </c>
      <c r="J80" s="48"/>
      <c r="K80" s="48"/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f>+I80+L80+N80+P80-M80-O80-Q80</f>
        <v>0</v>
      </c>
      <c r="S80" s="46" t="s">
        <v>42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f>+R83+T80+V80+X80-U80-W80-Y80</f>
        <v>0</v>
      </c>
      <c r="AA80" s="46" t="s">
        <v>42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f>+Z80+AB80+AD80+AF80-AC80-AE80-AG80</f>
        <v>0</v>
      </c>
      <c r="AI80" s="46" t="s">
        <v>42</v>
      </c>
    </row>
    <row r="81" spans="1:35" s="53" customFormat="1" ht="30.75" hidden="1" customHeight="1" x14ac:dyDescent="0.25">
      <c r="A81" s="52" t="s">
        <v>76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f>+B81+C81+E81+G81-D81-F81-H81</f>
        <v>0</v>
      </c>
      <c r="J81" s="48"/>
      <c r="K81" s="48"/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f>+I81+L81+N81+P81-M81-O81-Q81</f>
        <v>0</v>
      </c>
      <c r="S81" s="46" t="s">
        <v>42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f>+R84+T81+V81+X81-U81-W81-Y81</f>
        <v>0</v>
      </c>
      <c r="AA81" s="46" t="s">
        <v>42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f>+Z81+AB81+AD81+AF81-AC81-AE81-AG81</f>
        <v>0</v>
      </c>
      <c r="AI81" s="46" t="s">
        <v>42</v>
      </c>
    </row>
    <row r="82" spans="1:35" s="53" customFormat="1" ht="30.75" hidden="1" customHeight="1" x14ac:dyDescent="0.25">
      <c r="A82" s="52" t="s">
        <v>75</v>
      </c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f>+B82+C82+E82+G82-D82-F82-H82</f>
        <v>0</v>
      </c>
      <c r="J82" s="48"/>
      <c r="K82" s="48"/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f>+I82+L82+N82+P82-M82-O82-Q82</f>
        <v>0</v>
      </c>
      <c r="S82" s="46" t="s">
        <v>42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f>+R85+T82+V82+X82-U82-W82-Y82</f>
        <v>0</v>
      </c>
      <c r="AA82" s="46" t="s">
        <v>42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  <c r="AH82" s="47">
        <f>+Z82+AB82+AD82+AF82-AC82-AE82-AG82</f>
        <v>0</v>
      </c>
      <c r="AI82" s="46" t="s">
        <v>42</v>
      </c>
    </row>
    <row r="83" spans="1:35" s="53" customFormat="1" ht="30.75" hidden="1" customHeight="1" x14ac:dyDescent="0.25">
      <c r="A83" s="52" t="s">
        <v>74</v>
      </c>
      <c r="B83" s="47">
        <v>0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f>+B83+C83+E83+G83-D83-F83-H83</f>
        <v>0</v>
      </c>
      <c r="J83" s="48"/>
      <c r="K83" s="48"/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f>+I83+L83+N83+P83-M83-O83-Q83</f>
        <v>0</v>
      </c>
      <c r="S83" s="46" t="s">
        <v>42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f>+R86+T83+V83+X83-U83-W83-Y83</f>
        <v>0</v>
      </c>
      <c r="AA83" s="46" t="s">
        <v>42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  <c r="AH83" s="47">
        <f>+Z83+AB83+AD83+AF83-AC83-AE83-AG83</f>
        <v>0</v>
      </c>
      <c r="AI83" s="46" t="s">
        <v>42</v>
      </c>
    </row>
    <row r="84" spans="1:35" s="53" customFormat="1" ht="30.75" hidden="1" customHeight="1" x14ac:dyDescent="0.25">
      <c r="A84" s="52" t="s">
        <v>73</v>
      </c>
      <c r="B84" s="47">
        <v>0</v>
      </c>
      <c r="C84" s="47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f>+B84+C84+E84+G84-D84-F84-H84</f>
        <v>0</v>
      </c>
      <c r="J84" s="48"/>
      <c r="K84" s="48"/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f>+I84+L84+N84+P84-M84-O84-Q84</f>
        <v>0</v>
      </c>
      <c r="S84" s="46" t="s">
        <v>42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f>+R87+T84+V84+X84-U84-W84-Y84</f>
        <v>220102</v>
      </c>
      <c r="AA84" s="46" t="s">
        <v>42</v>
      </c>
      <c r="AB84" s="47">
        <v>0</v>
      </c>
      <c r="AC84" s="47">
        <v>0</v>
      </c>
      <c r="AD84" s="47">
        <v>0</v>
      </c>
      <c r="AE84" s="47">
        <v>0</v>
      </c>
      <c r="AF84" s="47">
        <v>0</v>
      </c>
      <c r="AG84" s="47">
        <v>0</v>
      </c>
      <c r="AH84" s="47">
        <f>+Z84+AB84+AD84+AF84-AC84-AE84-AG84</f>
        <v>220102</v>
      </c>
      <c r="AI84" s="46" t="s">
        <v>42</v>
      </c>
    </row>
    <row r="85" spans="1:35" s="53" customFormat="1" ht="30.75" hidden="1" customHeight="1" x14ac:dyDescent="0.25">
      <c r="A85" s="52" t="s">
        <v>72</v>
      </c>
      <c r="B85" s="47">
        <v>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f>+B85+C85+E85+G85-D85-F85-H85</f>
        <v>0</v>
      </c>
      <c r="J85" s="48"/>
      <c r="K85" s="48"/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f>+I85+L85+N85+P85-M85-O85-Q85</f>
        <v>0</v>
      </c>
      <c r="S85" s="46" t="s">
        <v>42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f>+R88+T85+V85+X85-U85-W85-Y85</f>
        <v>0</v>
      </c>
      <c r="AA85" s="46" t="s">
        <v>42</v>
      </c>
      <c r="AB85" s="47">
        <v>0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47">
        <f>+Z85+AB85+AD85+AF85-AC85-AE85-AG85</f>
        <v>0</v>
      </c>
      <c r="AI85" s="46" t="s">
        <v>42</v>
      </c>
    </row>
    <row r="86" spans="1:35" s="53" customFormat="1" ht="30.75" hidden="1" customHeight="1" x14ac:dyDescent="0.25">
      <c r="A86" s="52" t="s">
        <v>71</v>
      </c>
      <c r="B86" s="47">
        <v>0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f>+B86+C86+E86+G86-D86-F86-H86</f>
        <v>0</v>
      </c>
      <c r="J86" s="48"/>
      <c r="K86" s="48"/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f>+I86+L86+N86+P86-M86-O86-Q86</f>
        <v>0</v>
      </c>
      <c r="S86" s="46" t="s">
        <v>42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f>+R89+T86+V86+X86-U86-W86-Y86</f>
        <v>0</v>
      </c>
      <c r="AA86" s="46" t="s">
        <v>42</v>
      </c>
      <c r="AB86" s="47">
        <v>0</v>
      </c>
      <c r="AC86" s="47">
        <v>0</v>
      </c>
      <c r="AD86" s="47">
        <v>0</v>
      </c>
      <c r="AE86" s="47">
        <v>0</v>
      </c>
      <c r="AF86" s="47">
        <v>0</v>
      </c>
      <c r="AG86" s="47">
        <v>0</v>
      </c>
      <c r="AH86" s="47">
        <f>+Z86+AB86+AD86+AF86-AC86-AE86-AG86</f>
        <v>0</v>
      </c>
      <c r="AI86" s="46" t="s">
        <v>42</v>
      </c>
    </row>
    <row r="87" spans="1:35" s="53" customFormat="1" ht="30.75" customHeight="1" x14ac:dyDescent="0.25">
      <c r="A87" s="52" t="s">
        <v>70</v>
      </c>
      <c r="B87" s="47">
        <v>220102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f>+B87+C87+E87+G87-D87-F87-H87</f>
        <v>220102</v>
      </c>
      <c r="J87" s="48" t="s">
        <v>43</v>
      </c>
      <c r="K87" s="48"/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f>+I87+L87+N87+P87-M87-O87-Q87</f>
        <v>220102</v>
      </c>
      <c r="S87" s="46" t="s">
        <v>42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f>+R90+T87+V87+X87-U87-W87-Y87</f>
        <v>0</v>
      </c>
      <c r="AA87" s="46" t="s">
        <v>42</v>
      </c>
      <c r="AB87" s="47">
        <v>0</v>
      </c>
      <c r="AC87" s="47">
        <v>0</v>
      </c>
      <c r="AD87" s="47">
        <v>0</v>
      </c>
      <c r="AE87" s="47">
        <v>0</v>
      </c>
      <c r="AF87" s="47">
        <v>0</v>
      </c>
      <c r="AG87" s="47">
        <v>0</v>
      </c>
      <c r="AH87" s="47">
        <f>+Z87+AB87+AD87+AF87-AC87-AE87-AG87</f>
        <v>0</v>
      </c>
      <c r="AI87" s="46" t="s">
        <v>42</v>
      </c>
    </row>
    <row r="88" spans="1:35" s="53" customFormat="1" ht="30.75" hidden="1" customHeight="1" x14ac:dyDescent="0.25">
      <c r="A88" s="52" t="s">
        <v>69</v>
      </c>
      <c r="B88" s="47">
        <v>0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f>+B88+C88+E88+G88-D88-F88-H88</f>
        <v>0</v>
      </c>
      <c r="J88" s="48"/>
      <c r="K88" s="48"/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f>+I88+L88+N88+P88-M88-O88-Q88</f>
        <v>0</v>
      </c>
      <c r="S88" s="46" t="s">
        <v>42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  <c r="Z88" s="47">
        <f>+R91+T88+V88+X88-U88-W88-Y88</f>
        <v>0</v>
      </c>
      <c r="AA88" s="46" t="s">
        <v>42</v>
      </c>
      <c r="AB88" s="47">
        <v>0</v>
      </c>
      <c r="AC88" s="47">
        <v>0</v>
      </c>
      <c r="AD88" s="47">
        <v>0</v>
      </c>
      <c r="AE88" s="47">
        <v>0</v>
      </c>
      <c r="AF88" s="47">
        <v>0</v>
      </c>
      <c r="AG88" s="47">
        <v>0</v>
      </c>
      <c r="AH88" s="47">
        <f>+Z88+AB88+AD88+AF88-AC88-AE88-AG88</f>
        <v>0</v>
      </c>
      <c r="AI88" s="46" t="s">
        <v>42</v>
      </c>
    </row>
    <row r="89" spans="1:35" s="53" customFormat="1" ht="30.75" hidden="1" customHeight="1" x14ac:dyDescent="0.25">
      <c r="A89" s="52" t="s">
        <v>68</v>
      </c>
      <c r="B89" s="47">
        <v>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f>+B89+C89+E89+G89-D89-F89-H89</f>
        <v>0</v>
      </c>
      <c r="J89" s="48"/>
      <c r="K89" s="48"/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f>+I89+L89+N89+P89-M89-O89-Q89</f>
        <v>0</v>
      </c>
      <c r="S89" s="46" t="s">
        <v>42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  <c r="Z89" s="47">
        <f>+R92+T89+V89+X89-U89-W89-Y89</f>
        <v>0</v>
      </c>
      <c r="AA89" s="46" t="s">
        <v>42</v>
      </c>
      <c r="AB89" s="47">
        <v>0</v>
      </c>
      <c r="AC89" s="47">
        <v>0</v>
      </c>
      <c r="AD89" s="47">
        <v>0</v>
      </c>
      <c r="AE89" s="47">
        <v>0</v>
      </c>
      <c r="AF89" s="47">
        <v>0</v>
      </c>
      <c r="AG89" s="47">
        <v>0</v>
      </c>
      <c r="AH89" s="47">
        <f>+Z89+AB89+AD89+AF89-AC89-AE89-AG89</f>
        <v>0</v>
      </c>
      <c r="AI89" s="46" t="s">
        <v>42</v>
      </c>
    </row>
    <row r="90" spans="1:35" s="53" customFormat="1" ht="30.75" hidden="1" customHeight="1" x14ac:dyDescent="0.25">
      <c r="A90" s="52" t="s">
        <v>67</v>
      </c>
      <c r="B90" s="47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f>+B90+C90+E90+G90-D90-F90-H90</f>
        <v>0</v>
      </c>
      <c r="J90" s="48"/>
      <c r="K90" s="48"/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f>+I90+L90+N90+P90-M90-O90-Q90</f>
        <v>0</v>
      </c>
      <c r="S90" s="46" t="s">
        <v>42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f>+R93+T90+V90+X90-U90-W90-Y90</f>
        <v>0</v>
      </c>
      <c r="AA90" s="46" t="s">
        <v>42</v>
      </c>
      <c r="AB90" s="47">
        <v>0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47">
        <f>+Z90+AB90+AD90+AF90-AC90-AE90-AG90</f>
        <v>0</v>
      </c>
      <c r="AI90" s="46" t="s">
        <v>42</v>
      </c>
    </row>
    <row r="91" spans="1:35" s="53" customFormat="1" ht="30.75" hidden="1" customHeight="1" x14ac:dyDescent="0.25">
      <c r="A91" s="52" t="s">
        <v>66</v>
      </c>
      <c r="B91" s="47">
        <v>0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f>+B91+C91+E91+G91-D91-F91-H91</f>
        <v>0</v>
      </c>
      <c r="J91" s="48"/>
      <c r="K91" s="48"/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f>+I91+L91+N91+P91-M91-O91-Q91</f>
        <v>0</v>
      </c>
      <c r="S91" s="46" t="s">
        <v>42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f>+R94+T91+V91+X91-U91-W91-Y91</f>
        <v>0</v>
      </c>
      <c r="AA91" s="46" t="s">
        <v>42</v>
      </c>
      <c r="AB91" s="47">
        <v>0</v>
      </c>
      <c r="AC91" s="47">
        <v>0</v>
      </c>
      <c r="AD91" s="47">
        <v>0</v>
      </c>
      <c r="AE91" s="47">
        <v>0</v>
      </c>
      <c r="AF91" s="47">
        <v>0</v>
      </c>
      <c r="AG91" s="47">
        <v>0</v>
      </c>
      <c r="AH91" s="47">
        <f>+Z91+AB91+AD91+AF91-AC91-AE91-AG91</f>
        <v>0</v>
      </c>
      <c r="AI91" s="46" t="s">
        <v>42</v>
      </c>
    </row>
    <row r="92" spans="1:35" s="53" customFormat="1" ht="30.75" hidden="1" customHeight="1" x14ac:dyDescent="0.25">
      <c r="A92" s="52" t="s">
        <v>65</v>
      </c>
      <c r="B92" s="47">
        <v>0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f>+B92+C92+E92+G92-D92-F92-H92</f>
        <v>0</v>
      </c>
      <c r="J92" s="48"/>
      <c r="K92" s="48"/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f>+I92+L92+N92+P92-M92-O92-Q92</f>
        <v>0</v>
      </c>
      <c r="S92" s="46" t="s">
        <v>42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f>+R95+T92+V92+X92-U92-W92-Y92</f>
        <v>0</v>
      </c>
      <c r="AA92" s="46" t="s">
        <v>42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f>+Z92+AB92+AD92+AF92-AC92-AE92-AG92</f>
        <v>0</v>
      </c>
      <c r="AI92" s="46" t="s">
        <v>42</v>
      </c>
    </row>
    <row r="93" spans="1:35" s="53" customFormat="1" ht="30.75" hidden="1" customHeight="1" x14ac:dyDescent="0.25">
      <c r="A93" s="52" t="s">
        <v>64</v>
      </c>
      <c r="B93" s="47">
        <v>0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f>+B93+C93+E93+G93-D93-F93-H93</f>
        <v>0</v>
      </c>
      <c r="J93" s="48"/>
      <c r="K93" s="48"/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f>+I93+L93+N93+P93-M93-O93-Q93</f>
        <v>0</v>
      </c>
      <c r="S93" s="46" t="s">
        <v>42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f>+R96+T93+V93+X93-U93-W93-Y93</f>
        <v>0</v>
      </c>
      <c r="AA93" s="46" t="s">
        <v>42</v>
      </c>
      <c r="AB93" s="47">
        <v>0</v>
      </c>
      <c r="AC93" s="47">
        <v>0</v>
      </c>
      <c r="AD93" s="47">
        <v>0</v>
      </c>
      <c r="AE93" s="47">
        <v>0</v>
      </c>
      <c r="AF93" s="47">
        <v>0</v>
      </c>
      <c r="AG93" s="47">
        <v>0</v>
      </c>
      <c r="AH93" s="47">
        <f>+Z93+AB93+AD93+AF93-AC93-AE93-AG93</f>
        <v>0</v>
      </c>
      <c r="AI93" s="46" t="s">
        <v>42</v>
      </c>
    </row>
    <row r="94" spans="1:35" s="53" customFormat="1" ht="30.75" hidden="1" customHeight="1" x14ac:dyDescent="0.25">
      <c r="A94" s="52" t="s">
        <v>63</v>
      </c>
      <c r="B94" s="47">
        <v>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f>+B94+C94+E94+G94-D94-F94-H94</f>
        <v>0</v>
      </c>
      <c r="J94" s="48"/>
      <c r="K94" s="48"/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f>+I94+L94+N94+P94-M94-O94-Q94</f>
        <v>0</v>
      </c>
      <c r="S94" s="46" t="s">
        <v>42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  <c r="Z94" s="47">
        <f>+R97+T94+V94+X94-U94-W94-Y94</f>
        <v>0</v>
      </c>
      <c r="AA94" s="46" t="s">
        <v>42</v>
      </c>
      <c r="AB94" s="47">
        <v>0</v>
      </c>
      <c r="AC94" s="47">
        <v>0</v>
      </c>
      <c r="AD94" s="47">
        <v>0</v>
      </c>
      <c r="AE94" s="47">
        <v>0</v>
      </c>
      <c r="AF94" s="47">
        <v>0</v>
      </c>
      <c r="AG94" s="47">
        <v>0</v>
      </c>
      <c r="AH94" s="47">
        <f>+Z94+AB94+AD94+AF94-AC94-AE94-AG94</f>
        <v>0</v>
      </c>
      <c r="AI94" s="46" t="s">
        <v>42</v>
      </c>
    </row>
    <row r="95" spans="1:35" s="53" customFormat="1" ht="30.75" hidden="1" customHeight="1" x14ac:dyDescent="0.25">
      <c r="A95" s="52" t="s">
        <v>62</v>
      </c>
      <c r="B95" s="47">
        <v>0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f>+B95+C95+E95+G95-D95-F95-H95</f>
        <v>0</v>
      </c>
      <c r="J95" s="48"/>
      <c r="K95" s="48"/>
      <c r="L95" s="47">
        <v>0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f>+I95+L95+N95+P95-M95-O95-Q95</f>
        <v>0</v>
      </c>
      <c r="S95" s="46" t="s">
        <v>42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  <c r="Z95" s="47">
        <f>+R98+T95+V95+X95-U95-W95-Y95</f>
        <v>0</v>
      </c>
      <c r="AA95" s="46" t="s">
        <v>42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47">
        <f>+Z95+AB95+AD95+AF95-AC95-AE95-AG95</f>
        <v>0</v>
      </c>
      <c r="AI95" s="46" t="s">
        <v>42</v>
      </c>
    </row>
    <row r="96" spans="1:35" s="53" customFormat="1" ht="30.75" hidden="1" customHeight="1" x14ac:dyDescent="0.25">
      <c r="A96" s="52" t="s">
        <v>61</v>
      </c>
      <c r="B96" s="47">
        <v>0</v>
      </c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f>+B96+C96+E96+G96-D96-F96-H96</f>
        <v>0</v>
      </c>
      <c r="J96" s="48"/>
      <c r="K96" s="48"/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f>+I96+L96+N96+P96-M96-O96-Q96</f>
        <v>0</v>
      </c>
      <c r="S96" s="46" t="s">
        <v>42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f>+R99+T96+V96+X96-U96-W96-Y96</f>
        <v>0</v>
      </c>
      <c r="AA96" s="46" t="s">
        <v>42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  <c r="AH96" s="47">
        <f>+Z96+AB96+AD96+AF96-AC96-AE96-AG96</f>
        <v>0</v>
      </c>
      <c r="AI96" s="46" t="s">
        <v>42</v>
      </c>
    </row>
    <row r="97" spans="1:35" s="53" customFormat="1" ht="30.75" hidden="1" customHeight="1" x14ac:dyDescent="0.25">
      <c r="A97" s="52" t="s">
        <v>60</v>
      </c>
      <c r="B97" s="47">
        <v>0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f>+B97+C97+E97+G97-D97-F97-H97</f>
        <v>0</v>
      </c>
      <c r="J97" s="48"/>
      <c r="K97" s="48"/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f>+I97+L97+N97+P97-M97-O97-Q97</f>
        <v>0</v>
      </c>
      <c r="S97" s="46" t="s">
        <v>42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f>+R100+T97+V97+X97-U97-W97-Y97</f>
        <v>0</v>
      </c>
      <c r="AA97" s="46" t="s">
        <v>42</v>
      </c>
      <c r="AB97" s="47">
        <v>0</v>
      </c>
      <c r="AC97" s="47">
        <v>0</v>
      </c>
      <c r="AD97" s="47">
        <v>0</v>
      </c>
      <c r="AE97" s="47">
        <v>0</v>
      </c>
      <c r="AF97" s="47">
        <v>0</v>
      </c>
      <c r="AG97" s="47">
        <v>0</v>
      </c>
      <c r="AH97" s="47">
        <f>+Z97+AB97+AD97+AF97-AC97-AE97-AG97</f>
        <v>0</v>
      </c>
      <c r="AI97" s="46" t="s">
        <v>42</v>
      </c>
    </row>
    <row r="98" spans="1:35" s="53" customFormat="1" ht="30.75" hidden="1" customHeight="1" x14ac:dyDescent="0.25">
      <c r="A98" s="52" t="s">
        <v>59</v>
      </c>
      <c r="B98" s="47">
        <v>0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f>+B98+C98+E98+G98-D98-F98-H98</f>
        <v>0</v>
      </c>
      <c r="J98" s="48"/>
      <c r="K98" s="48"/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f>+I98+L98+N98+P98-M98-O98-Q98</f>
        <v>0</v>
      </c>
      <c r="S98" s="46" t="s">
        <v>42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  <c r="Z98" s="47">
        <f>+R101+T98+V98+X98-U98-W98-Y98</f>
        <v>0</v>
      </c>
      <c r="AA98" s="46" t="s">
        <v>42</v>
      </c>
      <c r="AB98" s="47">
        <v>0</v>
      </c>
      <c r="AC98" s="47">
        <v>0</v>
      </c>
      <c r="AD98" s="47">
        <v>0</v>
      </c>
      <c r="AE98" s="47">
        <v>0</v>
      </c>
      <c r="AF98" s="47">
        <v>0</v>
      </c>
      <c r="AG98" s="47">
        <v>0</v>
      </c>
      <c r="AH98" s="47">
        <f>+Z98+AB98+AD98+AF98-AC98-AE98-AG98</f>
        <v>0</v>
      </c>
      <c r="AI98" s="46" t="s">
        <v>42</v>
      </c>
    </row>
    <row r="99" spans="1:35" s="53" customFormat="1" ht="30.75" hidden="1" customHeight="1" x14ac:dyDescent="0.25">
      <c r="A99" s="52" t="s">
        <v>58</v>
      </c>
      <c r="B99" s="47">
        <v>0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f>+B99+C99+E99+G99-D99-F99-H99</f>
        <v>0</v>
      </c>
      <c r="J99" s="48"/>
      <c r="K99" s="48"/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f>+I99+L99+N99+P99-M99-O99-Q99</f>
        <v>0</v>
      </c>
      <c r="S99" s="46" t="s">
        <v>42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f>+R102+T99+V99+X99-U99-W99-Y99</f>
        <v>0</v>
      </c>
      <c r="AA99" s="46" t="s">
        <v>42</v>
      </c>
      <c r="AB99" s="47">
        <v>0</v>
      </c>
      <c r="AC99" s="47">
        <v>0</v>
      </c>
      <c r="AD99" s="47">
        <v>0</v>
      </c>
      <c r="AE99" s="47">
        <v>0</v>
      </c>
      <c r="AF99" s="47">
        <v>0</v>
      </c>
      <c r="AG99" s="47">
        <v>0</v>
      </c>
      <c r="AH99" s="47">
        <f>+Z99+AB99+AD99+AF99-AC99-AE99-AG99</f>
        <v>0</v>
      </c>
      <c r="AI99" s="46" t="s">
        <v>42</v>
      </c>
    </row>
    <row r="100" spans="1:35" s="53" customFormat="1" ht="30.75" hidden="1" customHeight="1" x14ac:dyDescent="0.25">
      <c r="A100" s="52" t="s">
        <v>57</v>
      </c>
      <c r="B100" s="47">
        <v>0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f>+B100+C100+E100+G100-D100-F100-H100</f>
        <v>0</v>
      </c>
      <c r="J100" s="48"/>
      <c r="K100" s="48"/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f>+I100+L100+N100+P100-M100-O100-Q100</f>
        <v>0</v>
      </c>
      <c r="S100" s="46" t="s">
        <v>42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f>+R103+T100+V100+X100-U100-W100-Y100</f>
        <v>0</v>
      </c>
      <c r="AA100" s="46" t="s">
        <v>42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47">
        <v>0</v>
      </c>
      <c r="AH100" s="47">
        <f>+Z100+AB100+AD100+AF100-AC100-AE100-AG100</f>
        <v>0</v>
      </c>
      <c r="AI100" s="46" t="s">
        <v>42</v>
      </c>
    </row>
    <row r="101" spans="1:35" s="53" customFormat="1" ht="30.75" hidden="1" customHeight="1" x14ac:dyDescent="0.25">
      <c r="A101" s="52" t="s">
        <v>56</v>
      </c>
      <c r="B101" s="47">
        <v>0</v>
      </c>
      <c r="C101" s="47">
        <v>0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f>+B101+C101+E101+G101-D101-F101-H101</f>
        <v>0</v>
      </c>
      <c r="J101" s="48"/>
      <c r="K101" s="48"/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f>+I101+L101+N101+P101-M101-O101-Q101</f>
        <v>0</v>
      </c>
      <c r="S101" s="46" t="s">
        <v>42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  <c r="Z101" s="47">
        <f>+R104+T101+V101+X101-U101-W101-Y101</f>
        <v>0</v>
      </c>
      <c r="AA101" s="46" t="s">
        <v>42</v>
      </c>
      <c r="AB101" s="47">
        <v>0</v>
      </c>
      <c r="AC101" s="47">
        <v>0</v>
      </c>
      <c r="AD101" s="47">
        <v>0</v>
      </c>
      <c r="AE101" s="47">
        <v>0</v>
      </c>
      <c r="AF101" s="47">
        <v>0</v>
      </c>
      <c r="AG101" s="47">
        <v>0</v>
      </c>
      <c r="AH101" s="47">
        <f>+Z101+AB101+AD101+AF101-AC101-AE101-AG101</f>
        <v>0</v>
      </c>
      <c r="AI101" s="46" t="s">
        <v>42</v>
      </c>
    </row>
    <row r="102" spans="1:35" s="53" customFormat="1" ht="30.75" hidden="1" customHeight="1" x14ac:dyDescent="0.25">
      <c r="A102" s="52" t="s">
        <v>55</v>
      </c>
      <c r="B102" s="47">
        <v>0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f>+B102+C102+E102+G102-D102-F102-H102</f>
        <v>0</v>
      </c>
      <c r="J102" s="48"/>
      <c r="K102" s="48"/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f>+I102+L102+N102+P102-M102-O102-Q102</f>
        <v>0</v>
      </c>
      <c r="S102" s="46" t="s">
        <v>42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  <c r="Z102" s="47">
        <f>+R105+T102+V102+X102-U102-W102-Y102</f>
        <v>0</v>
      </c>
      <c r="AA102" s="46" t="s">
        <v>42</v>
      </c>
      <c r="AB102" s="47">
        <v>0</v>
      </c>
      <c r="AC102" s="47">
        <v>0</v>
      </c>
      <c r="AD102" s="47">
        <v>0</v>
      </c>
      <c r="AE102" s="47">
        <v>0</v>
      </c>
      <c r="AF102" s="47">
        <v>0</v>
      </c>
      <c r="AG102" s="47">
        <v>0</v>
      </c>
      <c r="AH102" s="47">
        <f>+Z102+AB102+AD102+AF102-AC102-AE102-AG102</f>
        <v>0</v>
      </c>
      <c r="AI102" s="46" t="s">
        <v>42</v>
      </c>
    </row>
    <row r="103" spans="1:35" s="53" customFormat="1" ht="30.75" hidden="1" customHeight="1" x14ac:dyDescent="0.25">
      <c r="A103" s="52" t="s">
        <v>54</v>
      </c>
      <c r="B103" s="47">
        <v>0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f>+B103+C103+E103+G103-D103-F103-H103</f>
        <v>0</v>
      </c>
      <c r="J103" s="48"/>
      <c r="K103" s="48"/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f>+I103+L103+N103+P103-M103-O103-Q103</f>
        <v>0</v>
      </c>
      <c r="S103" s="46" t="s">
        <v>42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f>+R106+T103+V103+X103-U103-W103-Y103</f>
        <v>0</v>
      </c>
      <c r="AA103" s="46" t="s">
        <v>42</v>
      </c>
      <c r="AB103" s="47">
        <v>0</v>
      </c>
      <c r="AC103" s="47">
        <v>0</v>
      </c>
      <c r="AD103" s="47">
        <v>0</v>
      </c>
      <c r="AE103" s="47">
        <v>0</v>
      </c>
      <c r="AF103" s="47">
        <v>0</v>
      </c>
      <c r="AG103" s="47">
        <v>0</v>
      </c>
      <c r="AH103" s="47">
        <f>+Z103+AB103+AD103+AF103-AC103-AE103-AG103</f>
        <v>0</v>
      </c>
      <c r="AI103" s="46" t="s">
        <v>42</v>
      </c>
    </row>
    <row r="104" spans="1:35" s="53" customFormat="1" ht="30.75" hidden="1" customHeight="1" x14ac:dyDescent="0.25">
      <c r="A104" s="52" t="s">
        <v>53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f>+B104+C104+E104+G104-D104-F104-H104</f>
        <v>0</v>
      </c>
      <c r="J104" s="48"/>
      <c r="K104" s="48"/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f>+I104+L104+N104+P104-M104-O104-Q104</f>
        <v>0</v>
      </c>
      <c r="S104" s="46" t="s">
        <v>42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f>+R107+T104+V104+X104-U104-W104-Y104</f>
        <v>0</v>
      </c>
      <c r="AA104" s="46" t="s">
        <v>42</v>
      </c>
      <c r="AB104" s="47">
        <v>0</v>
      </c>
      <c r="AC104" s="47">
        <v>0</v>
      </c>
      <c r="AD104" s="47">
        <v>0</v>
      </c>
      <c r="AE104" s="47">
        <v>0</v>
      </c>
      <c r="AF104" s="47">
        <v>0</v>
      </c>
      <c r="AG104" s="47">
        <v>0</v>
      </c>
      <c r="AH104" s="47">
        <f>+Z104+AB104+AD104+AF104-AC104-AE104-AG104</f>
        <v>0</v>
      </c>
      <c r="AI104" s="46" t="s">
        <v>42</v>
      </c>
    </row>
    <row r="105" spans="1:35" s="53" customFormat="1" ht="30.75" hidden="1" customHeight="1" x14ac:dyDescent="0.25">
      <c r="A105" s="52" t="s">
        <v>52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f>+B105+C105+E105+G105-D105-F105-H105</f>
        <v>0</v>
      </c>
      <c r="J105" s="48"/>
      <c r="K105" s="48"/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f>+I105+L105+N105+P105-M105-O105-Q105</f>
        <v>0</v>
      </c>
      <c r="S105" s="46" t="s">
        <v>42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  <c r="Z105" s="47">
        <f>+R108+T105+V105+X105-U105-W105-Y105</f>
        <v>0</v>
      </c>
      <c r="AA105" s="46" t="s">
        <v>42</v>
      </c>
      <c r="AB105" s="47">
        <v>0</v>
      </c>
      <c r="AC105" s="47">
        <v>0</v>
      </c>
      <c r="AD105" s="47">
        <v>0</v>
      </c>
      <c r="AE105" s="47">
        <v>0</v>
      </c>
      <c r="AF105" s="47">
        <v>0</v>
      </c>
      <c r="AG105" s="47">
        <v>0</v>
      </c>
      <c r="AH105" s="47">
        <f>+Z105+AB105+AD105+AF105-AC105-AE105-AG105</f>
        <v>0</v>
      </c>
      <c r="AI105" s="46" t="s">
        <v>42</v>
      </c>
    </row>
    <row r="106" spans="1:35" s="53" customFormat="1" ht="30.75" hidden="1" customHeight="1" x14ac:dyDescent="0.25">
      <c r="A106" s="52" t="s">
        <v>51</v>
      </c>
      <c r="B106" s="47">
        <v>0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f>+B106+C106+E106+G106-D106-F106-H106</f>
        <v>0</v>
      </c>
      <c r="J106" s="48"/>
      <c r="K106" s="48"/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f>+I106+L106+N106+P106-M106-O106-Q106</f>
        <v>0</v>
      </c>
      <c r="S106" s="46" t="s">
        <v>42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f>+R109+T106+V106+X106-U106-W106-Y106</f>
        <v>0</v>
      </c>
      <c r="AA106" s="46" t="s">
        <v>42</v>
      </c>
      <c r="AB106" s="47">
        <v>0</v>
      </c>
      <c r="AC106" s="47">
        <v>0</v>
      </c>
      <c r="AD106" s="47">
        <v>0</v>
      </c>
      <c r="AE106" s="47">
        <v>0</v>
      </c>
      <c r="AF106" s="47">
        <v>0</v>
      </c>
      <c r="AG106" s="47">
        <v>0</v>
      </c>
      <c r="AH106" s="47">
        <f>+Z106+AB106+AD106+AF106-AC106-AE106-AG106</f>
        <v>0</v>
      </c>
      <c r="AI106" s="46" t="s">
        <v>42</v>
      </c>
    </row>
    <row r="107" spans="1:35" s="53" customFormat="1" ht="30.75" hidden="1" customHeight="1" x14ac:dyDescent="0.25">
      <c r="A107" s="52" t="s">
        <v>50</v>
      </c>
      <c r="B107" s="47">
        <v>0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f>+B107+C107+E107+G107-D107-F107-H107</f>
        <v>0</v>
      </c>
      <c r="J107" s="48"/>
      <c r="K107" s="48"/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f>+I107+L107+N107+P107-M107-O107-Q107</f>
        <v>0</v>
      </c>
      <c r="S107" s="46" t="s">
        <v>42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f>+R110+T107+V107+X107-U107-W107-Y107</f>
        <v>0</v>
      </c>
      <c r="AA107" s="46" t="s">
        <v>42</v>
      </c>
      <c r="AB107" s="47">
        <v>0</v>
      </c>
      <c r="AC107" s="47">
        <v>0</v>
      </c>
      <c r="AD107" s="47">
        <v>0</v>
      </c>
      <c r="AE107" s="47">
        <v>0</v>
      </c>
      <c r="AF107" s="47">
        <v>0</v>
      </c>
      <c r="AG107" s="47">
        <v>0</v>
      </c>
      <c r="AH107" s="47">
        <f>+Z107+AB107+AD107+AF107-AC107-AE107-AG107</f>
        <v>0</v>
      </c>
      <c r="AI107" s="46" t="s">
        <v>42</v>
      </c>
    </row>
    <row r="108" spans="1:35" s="53" customFormat="1" ht="30.75" hidden="1" customHeight="1" x14ac:dyDescent="0.25">
      <c r="A108" s="52" t="s">
        <v>49</v>
      </c>
      <c r="B108" s="47">
        <v>0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f>+B108+C108+E108+G108-D108-F108-H108</f>
        <v>0</v>
      </c>
      <c r="J108" s="48"/>
      <c r="K108" s="48"/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f>+I108+L108+N108+P108-M108-O108-Q108</f>
        <v>0</v>
      </c>
      <c r="S108" s="46" t="s">
        <v>42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f>+R111+T108+V108+X108-U108-W108-Y108</f>
        <v>0</v>
      </c>
      <c r="AA108" s="46" t="s">
        <v>42</v>
      </c>
      <c r="AB108" s="47">
        <v>0</v>
      </c>
      <c r="AC108" s="47">
        <v>0</v>
      </c>
      <c r="AD108" s="47">
        <v>0</v>
      </c>
      <c r="AE108" s="47">
        <v>0</v>
      </c>
      <c r="AF108" s="47">
        <v>0</v>
      </c>
      <c r="AG108" s="47">
        <v>0</v>
      </c>
      <c r="AH108" s="47">
        <f>+Z108+AB108+AD108+AF108-AC108-AE108-AG108</f>
        <v>0</v>
      </c>
      <c r="AI108" s="46" t="s">
        <v>42</v>
      </c>
    </row>
    <row r="109" spans="1:35" s="53" customFormat="1" ht="30.75" hidden="1" customHeight="1" x14ac:dyDescent="0.25">
      <c r="A109" s="52" t="s">
        <v>48</v>
      </c>
      <c r="B109" s="47">
        <v>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f>+B109+C109+E109+G109-D109-F109-H109</f>
        <v>0</v>
      </c>
      <c r="J109" s="48"/>
      <c r="K109" s="48"/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f>+I109+L109+N109+P109-M109-O109-Q109</f>
        <v>0</v>
      </c>
      <c r="S109" s="46" t="s">
        <v>42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f>+R112+T109+V109+X109-U109-W109-Y109</f>
        <v>0</v>
      </c>
      <c r="AA109" s="46" t="s">
        <v>42</v>
      </c>
      <c r="AB109" s="47">
        <v>0</v>
      </c>
      <c r="AC109" s="47">
        <v>0</v>
      </c>
      <c r="AD109" s="47">
        <v>0</v>
      </c>
      <c r="AE109" s="47">
        <v>0</v>
      </c>
      <c r="AF109" s="47">
        <v>0</v>
      </c>
      <c r="AG109" s="47">
        <v>0</v>
      </c>
      <c r="AH109" s="47">
        <f>+Z109+AB109+AD109+AF109-AC109-AE109-AG109</f>
        <v>0</v>
      </c>
      <c r="AI109" s="46" t="s">
        <v>42</v>
      </c>
    </row>
    <row r="110" spans="1:35" ht="45" hidden="1" x14ac:dyDescent="0.35">
      <c r="A110" s="52" t="s">
        <v>47</v>
      </c>
      <c r="B110" s="47">
        <v>0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f>+B110+C110+E110+G110-D110-F110-H110</f>
        <v>0</v>
      </c>
      <c r="J110" s="48"/>
      <c r="K110" s="48"/>
      <c r="L110" s="47">
        <v>0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47">
        <f>+I110+L110+N110+P110-M110-O110-Q110</f>
        <v>0</v>
      </c>
      <c r="S110" s="46" t="s">
        <v>42</v>
      </c>
      <c r="T110" s="50">
        <f>SUM(T111:T111)</f>
        <v>0</v>
      </c>
      <c r="U110" s="50">
        <f>SUM(U111:U111)</f>
        <v>0</v>
      </c>
      <c r="V110" s="50">
        <f>SUM(V111:V111)</f>
        <v>0</v>
      </c>
      <c r="W110" s="50">
        <f>SUM(W111:W111)</f>
        <v>0</v>
      </c>
      <c r="X110" s="50">
        <f>SUM(X111:X111)</f>
        <v>0</v>
      </c>
      <c r="Y110" s="50">
        <f>SUM(Y111:Y111)</f>
        <v>0</v>
      </c>
      <c r="Z110" s="50">
        <f>SUM(Z111:Z111)</f>
        <v>694014</v>
      </c>
      <c r="AA110" s="50"/>
      <c r="AB110" s="50">
        <f>SUM(AB111:AB111)</f>
        <v>0</v>
      </c>
      <c r="AC110" s="50">
        <f>SUM(AC111:AC111)</f>
        <v>0</v>
      </c>
      <c r="AD110" s="50">
        <f>SUM(AD111:AD111)</f>
        <v>0</v>
      </c>
      <c r="AE110" s="50">
        <f>SUM(AE111:AE111)</f>
        <v>0</v>
      </c>
      <c r="AF110" s="50">
        <f>SUM(AF111:AF111)</f>
        <v>0</v>
      </c>
      <c r="AG110" s="50">
        <f>SUM(AG111:AG111)</f>
        <v>0</v>
      </c>
      <c r="AH110" s="50">
        <f>SUM(AH111:AH111)</f>
        <v>694014</v>
      </c>
      <c r="AI110" s="50"/>
    </row>
    <row r="111" spans="1:35" s="53" customFormat="1" ht="30.75" hidden="1" customHeight="1" x14ac:dyDescent="0.25">
      <c r="A111" s="52" t="s">
        <v>46</v>
      </c>
      <c r="B111" s="47">
        <v>0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f>+B111+C111+E111+G111-D111-F111-H111</f>
        <v>0</v>
      </c>
      <c r="J111" s="48"/>
      <c r="K111" s="48"/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f>+I111+L111+N111+P111-M111-O111-Q111</f>
        <v>0</v>
      </c>
      <c r="S111" s="46" t="s">
        <v>42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  <c r="Z111" s="47">
        <f>+R114+T111+V111+X111-U111-W111-Y111</f>
        <v>694014</v>
      </c>
      <c r="AA111" s="46" t="s">
        <v>42</v>
      </c>
      <c r="AB111" s="47">
        <v>0</v>
      </c>
      <c r="AC111" s="47">
        <v>0</v>
      </c>
      <c r="AD111" s="47">
        <v>0</v>
      </c>
      <c r="AE111" s="47">
        <v>0</v>
      </c>
      <c r="AF111" s="47">
        <v>0</v>
      </c>
      <c r="AG111" s="47">
        <v>0</v>
      </c>
      <c r="AH111" s="47">
        <f>+Z111+AB111+AD111+AF111-AC111-AE111-AG111</f>
        <v>694014</v>
      </c>
      <c r="AI111" s="46" t="s">
        <v>42</v>
      </c>
    </row>
    <row r="112" spans="1:35" ht="60" hidden="1" x14ac:dyDescent="0.35">
      <c r="A112" s="52" t="s">
        <v>45</v>
      </c>
      <c r="B112" s="47">
        <v>0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f>+B112+C112+E112+G112-D112-F112-H112</f>
        <v>0</v>
      </c>
      <c r="J112" s="48"/>
      <c r="K112" s="48"/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f>+I112+L112+N112+P112-M112-O112-Q112</f>
        <v>0</v>
      </c>
      <c r="S112" s="46" t="s">
        <v>42</v>
      </c>
      <c r="T112" s="12" t="e">
        <f>+T8+#REF!+T110</f>
        <v>#REF!</v>
      </c>
      <c r="U112" s="12" t="e">
        <f>+U8+#REF!+U110</f>
        <v>#REF!</v>
      </c>
      <c r="V112" s="12" t="e">
        <f>+V8+#REF!+V110</f>
        <v>#REF!</v>
      </c>
      <c r="W112" s="12" t="e">
        <f>+W8+#REF!+W110</f>
        <v>#REF!</v>
      </c>
      <c r="X112" s="12" t="e">
        <f>+X8+#REF!+X110</f>
        <v>#REF!</v>
      </c>
      <c r="Y112" s="12" t="e">
        <f>+Y8+#REF!+Y110</f>
        <v>#REF!</v>
      </c>
      <c r="Z112" s="12" t="e">
        <f>+Z8+#REF!+Z110</f>
        <v>#REF!</v>
      </c>
      <c r="AA112" s="12"/>
      <c r="AB112" s="12" t="e">
        <f>+AB8+#REF!+AB110</f>
        <v>#REF!</v>
      </c>
      <c r="AC112" s="12" t="e">
        <f>+AC8+#REF!+AC110</f>
        <v>#REF!</v>
      </c>
      <c r="AD112" s="12" t="e">
        <f>+AD8+#REF!+AD110</f>
        <v>#REF!</v>
      </c>
      <c r="AE112" s="12" t="e">
        <f>+AE8+#REF!+AE110</f>
        <v>#REF!</v>
      </c>
      <c r="AF112" s="12" t="e">
        <f>+AF8+#REF!+AF110</f>
        <v>#REF!</v>
      </c>
      <c r="AG112" s="12" t="e">
        <f>+AG8+#REF!+AG110</f>
        <v>#REF!</v>
      </c>
      <c r="AH112" s="12" t="e">
        <f>+AH8+#REF!+AH110</f>
        <v>#REF!</v>
      </c>
      <c r="AI112" s="12"/>
    </row>
    <row r="113" spans="1:35" x14ac:dyDescent="0.35">
      <c r="A113" s="51">
        <v>5000</v>
      </c>
      <c r="B113" s="50">
        <f>SUM(B114:B114)</f>
        <v>694014</v>
      </c>
      <c r="C113" s="50">
        <f>SUM(C114:C114)</f>
        <v>0</v>
      </c>
      <c r="D113" s="50">
        <f>SUM(D114:D114)</f>
        <v>0</v>
      </c>
      <c r="E113" s="50">
        <f>SUM(E114:E114)</f>
        <v>0</v>
      </c>
      <c r="F113" s="50">
        <f>SUM(F114:F114)</f>
        <v>0</v>
      </c>
      <c r="G113" s="50">
        <f>SUM(G114:G114)</f>
        <v>0</v>
      </c>
      <c r="H113" s="50">
        <f>SUM(H114:H114)</f>
        <v>0</v>
      </c>
      <c r="I113" s="50">
        <f>SUM(I114:I114)</f>
        <v>694014</v>
      </c>
      <c r="J113" s="50"/>
      <c r="K113" s="50"/>
      <c r="L113" s="50">
        <f>SUM(L114:L114)</f>
        <v>0</v>
      </c>
      <c r="M113" s="50">
        <f>SUM(M114:M114)</f>
        <v>0</v>
      </c>
      <c r="N113" s="50">
        <f>SUM(N114:N114)</f>
        <v>0</v>
      </c>
      <c r="O113" s="50">
        <f>SUM(O114:O114)</f>
        <v>0</v>
      </c>
      <c r="P113" s="50">
        <f>SUM(P114:P114)</f>
        <v>0</v>
      </c>
      <c r="Q113" s="50">
        <f>SUM(Q114:Q114)</f>
        <v>0</v>
      </c>
      <c r="R113" s="50">
        <f>SUM(R114:R114)</f>
        <v>694014</v>
      </c>
      <c r="S113" s="50"/>
    </row>
    <row r="114" spans="1:35" ht="45" x14ac:dyDescent="0.35">
      <c r="A114" s="49" t="s">
        <v>44</v>
      </c>
      <c r="B114" s="47">
        <v>694014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I114" s="47">
        <f>+B114+C114+E114+G114-D114-F114-H114</f>
        <v>694014</v>
      </c>
      <c r="J114" s="48" t="s">
        <v>43</v>
      </c>
      <c r="K114" s="48"/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f>+I114+L114+N114+P114-M114-O114-Q114</f>
        <v>694014</v>
      </c>
      <c r="S114" s="46" t="s">
        <v>42</v>
      </c>
    </row>
    <row r="115" spans="1:35" x14ac:dyDescent="0.35">
      <c r="A115" s="11" t="s">
        <v>26</v>
      </c>
      <c r="B115" s="12">
        <f>+B11+B40+B113</f>
        <v>8391455</v>
      </c>
      <c r="C115" s="12">
        <f>+C11+C40+C113</f>
        <v>0</v>
      </c>
      <c r="D115" s="12">
        <f>+D11+D40+D113</f>
        <v>0</v>
      </c>
      <c r="E115" s="12">
        <f>+E11+E40+E113</f>
        <v>51809.760000000002</v>
      </c>
      <c r="F115" s="12">
        <f>+F11+F40+F113</f>
        <v>567633.76</v>
      </c>
      <c r="G115" s="12">
        <f>+G11+G40+G113</f>
        <v>972642.24</v>
      </c>
      <c r="H115" s="12">
        <f>+H11+H40+H113</f>
        <v>972642.24</v>
      </c>
      <c r="I115" s="12">
        <f>+I11+I40+I113</f>
        <v>7875631</v>
      </c>
      <c r="J115" s="12"/>
      <c r="K115" s="12"/>
      <c r="L115" s="12">
        <f>+L11+L40+L113</f>
        <v>0</v>
      </c>
      <c r="M115" s="12">
        <f>+M11+M40+M113</f>
        <v>0</v>
      </c>
      <c r="N115" s="12">
        <f>+N11+N40+N113</f>
        <v>0</v>
      </c>
      <c r="O115" s="12">
        <f>+O11+O40+O113</f>
        <v>0</v>
      </c>
      <c r="P115" s="12">
        <f>+P11+P40+P113</f>
        <v>0</v>
      </c>
      <c r="Q115" s="12">
        <f>+Q11+Q40+Q113</f>
        <v>0</v>
      </c>
      <c r="R115" s="12">
        <f>+R11+R40+R113</f>
        <v>7875631</v>
      </c>
      <c r="S115" s="12"/>
    </row>
    <row r="117" spans="1:35" x14ac:dyDescent="0.35">
      <c r="A117" s="45" t="s">
        <v>41</v>
      </c>
      <c r="B117" s="45"/>
      <c r="C117" s="45"/>
      <c r="D117" s="45"/>
      <c r="E117" s="45"/>
      <c r="F117" s="45"/>
      <c r="G117" s="45"/>
      <c r="H117" s="45"/>
    </row>
    <row r="118" spans="1:35" x14ac:dyDescent="0.35">
      <c r="A118" s="26"/>
      <c r="C118" s="26"/>
      <c r="D118" s="26"/>
      <c r="E118" s="26"/>
      <c r="F118" s="26"/>
      <c r="G118" s="26"/>
      <c r="H118" s="26"/>
    </row>
    <row r="119" spans="1:35" x14ac:dyDescent="0.35">
      <c r="A119" s="26"/>
      <c r="C119" s="26"/>
      <c r="D119" s="26"/>
      <c r="E119" s="26"/>
      <c r="F119" s="26"/>
      <c r="G119" s="26"/>
      <c r="H119" s="26"/>
    </row>
    <row r="120" spans="1:35" ht="25.5" customHeight="1" x14ac:dyDescent="0.35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35" ht="25.5" customHeight="1" x14ac:dyDescent="0.35">
      <c r="A121" s="26"/>
      <c r="B121" s="26"/>
      <c r="C121" s="26"/>
      <c r="D121" s="26"/>
      <c r="E121" s="26"/>
      <c r="F121" s="26"/>
      <c r="G121" s="26"/>
      <c r="H121" s="26"/>
      <c r="I121" s="26"/>
    </row>
    <row r="122" spans="1:35" ht="25.5" customHeight="1" x14ac:dyDescent="0.35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35" ht="25.5" customHeight="1" x14ac:dyDescent="0.35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35" ht="25.5" customHeight="1" x14ac:dyDescent="0.35">
      <c r="A124" s="26"/>
      <c r="B124" s="26"/>
      <c r="C124" s="26"/>
      <c r="D124" s="26"/>
      <c r="E124" s="26"/>
      <c r="F124" s="26"/>
      <c r="G124" s="26"/>
      <c r="H124" s="26"/>
      <c r="I124" s="26"/>
    </row>
    <row r="125" spans="1:35" x14ac:dyDescent="0.35">
      <c r="A125" s="26"/>
      <c r="C125" s="26"/>
      <c r="D125" s="26"/>
      <c r="E125" s="26"/>
      <c r="F125" s="26"/>
      <c r="G125" s="26"/>
      <c r="H125" s="26"/>
      <c r="T125" s="18" t="s">
        <v>30</v>
      </c>
      <c r="V125" s="26"/>
      <c r="W125" s="26"/>
      <c r="X125" s="26"/>
      <c r="Y125" s="26"/>
      <c r="Z125" s="26"/>
      <c r="AA125" s="26"/>
      <c r="AB125" s="18" t="s">
        <v>30</v>
      </c>
      <c r="AD125" s="26"/>
      <c r="AE125" s="26"/>
      <c r="AF125" s="26"/>
      <c r="AG125" s="26"/>
      <c r="AH125" s="26"/>
      <c r="AI125" s="26"/>
    </row>
    <row r="126" spans="1:35" s="19" customFormat="1" ht="31.5" customHeight="1" x14ac:dyDescent="0.35">
      <c r="A126" s="26"/>
      <c r="B126" s="1"/>
      <c r="C126" s="26"/>
      <c r="D126" s="26"/>
      <c r="E126" s="26"/>
      <c r="F126" s="26"/>
      <c r="G126" s="26"/>
      <c r="H126" s="2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43" t="s">
        <v>31</v>
      </c>
      <c r="U126" s="43"/>
      <c r="V126" s="43"/>
      <c r="W126" s="43"/>
      <c r="X126" s="43"/>
      <c r="Y126" s="43"/>
      <c r="Z126" s="43"/>
      <c r="AA126" s="43"/>
      <c r="AB126" s="43" t="s">
        <v>31</v>
      </c>
      <c r="AC126" s="43"/>
      <c r="AD126" s="43"/>
      <c r="AE126" s="43"/>
      <c r="AF126" s="43"/>
      <c r="AG126" s="43"/>
      <c r="AH126" s="43"/>
      <c r="AI126" s="43"/>
    </row>
    <row r="127" spans="1:35" s="19" customFormat="1" x14ac:dyDescent="0.35">
      <c r="A127" s="26"/>
      <c r="B127" s="1"/>
      <c r="C127" s="26"/>
      <c r="D127" s="26"/>
      <c r="E127" s="26"/>
      <c r="F127" s="26"/>
      <c r="G127" s="26"/>
      <c r="H127" s="2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1" t="s">
        <v>32</v>
      </c>
      <c r="U127" s="21"/>
      <c r="V127" s="21"/>
      <c r="W127" s="21"/>
      <c r="X127" s="21"/>
      <c r="Y127" s="21"/>
      <c r="Z127" s="21"/>
      <c r="AA127" s="21"/>
      <c r="AB127" s="21" t="s">
        <v>32</v>
      </c>
      <c r="AC127" s="21"/>
      <c r="AD127" s="21"/>
      <c r="AE127" s="21"/>
      <c r="AF127" s="21"/>
      <c r="AG127" s="21"/>
      <c r="AH127" s="21"/>
      <c r="AI127" s="21"/>
    </row>
    <row r="128" spans="1:35" s="19" customFormat="1" hidden="1" x14ac:dyDescent="0.35">
      <c r="A128" s="18" t="s">
        <v>40</v>
      </c>
      <c r="B128" s="1"/>
      <c r="C128" s="26"/>
      <c r="D128" s="26"/>
      <c r="E128" s="26"/>
      <c r="F128" s="26"/>
      <c r="G128" s="26"/>
      <c r="H128" s="26"/>
      <c r="I128" s="1"/>
      <c r="J128" s="1"/>
      <c r="K128" s="1"/>
      <c r="L128" s="18" t="s">
        <v>30</v>
      </c>
      <c r="M128" s="1"/>
      <c r="N128" s="26"/>
      <c r="O128" s="26"/>
      <c r="P128" s="26"/>
      <c r="Q128" s="26"/>
      <c r="R128" s="26"/>
      <c r="S128" s="26"/>
      <c r="T128" s="21" t="s">
        <v>39</v>
      </c>
      <c r="AB128" s="21" t="s">
        <v>39</v>
      </c>
    </row>
    <row r="129" spans="1:35" s="19" customFormat="1" ht="30" hidden="1" customHeight="1" x14ac:dyDescent="0.3">
      <c r="A129" s="43" t="s">
        <v>31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4"/>
      <c r="L129" s="43" t="s">
        <v>31</v>
      </c>
      <c r="M129" s="43"/>
      <c r="N129" s="43"/>
      <c r="O129" s="43"/>
      <c r="P129" s="43"/>
      <c r="Q129" s="43"/>
      <c r="R129" s="43"/>
      <c r="S129" s="43"/>
      <c r="T129" s="42" t="s">
        <v>38</v>
      </c>
      <c r="U129" s="42"/>
      <c r="V129" s="42"/>
      <c r="W129" s="42"/>
      <c r="X129" s="42"/>
      <c r="Y129" s="42"/>
      <c r="Z129" s="42"/>
      <c r="AA129" s="42"/>
      <c r="AB129" s="42" t="s">
        <v>38</v>
      </c>
      <c r="AC129" s="42"/>
      <c r="AD129" s="42"/>
      <c r="AE129" s="42"/>
      <c r="AF129" s="42"/>
      <c r="AG129" s="42"/>
      <c r="AH129" s="42"/>
      <c r="AI129" s="42"/>
    </row>
    <row r="130" spans="1:35" s="23" customFormat="1" ht="15" hidden="1" x14ac:dyDescent="0.3">
      <c r="A130" s="21" t="s">
        <v>32</v>
      </c>
      <c r="B130" s="21"/>
      <c r="C130" s="21"/>
      <c r="D130" s="21"/>
      <c r="E130" s="21"/>
      <c r="F130" s="21"/>
      <c r="G130" s="21"/>
      <c r="H130" s="21"/>
      <c r="I130" s="21"/>
      <c r="J130" s="19"/>
      <c r="K130" s="19"/>
      <c r="L130" s="21" t="s">
        <v>32</v>
      </c>
      <c r="M130" s="21"/>
      <c r="N130" s="21"/>
      <c r="O130" s="21"/>
      <c r="P130" s="21"/>
      <c r="Q130" s="21"/>
      <c r="R130" s="21"/>
      <c r="S130" s="21"/>
      <c r="T130" s="23" t="s">
        <v>37</v>
      </c>
      <c r="AB130" s="23" t="s">
        <v>37</v>
      </c>
    </row>
    <row r="131" spans="1:35" hidden="1" x14ac:dyDescent="0.35">
      <c r="A131" s="21" t="s">
        <v>39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21" t="s">
        <v>39</v>
      </c>
      <c r="M131" s="19"/>
      <c r="N131" s="19"/>
      <c r="O131" s="19"/>
      <c r="P131" s="19"/>
      <c r="Q131" s="19"/>
      <c r="R131" s="19"/>
      <c r="S131" s="19"/>
    </row>
    <row r="132" spans="1:35" hidden="1" x14ac:dyDescent="0.35">
      <c r="A132" s="42" t="s">
        <v>38</v>
      </c>
      <c r="B132" s="42"/>
      <c r="C132" s="42"/>
      <c r="D132" s="42"/>
      <c r="E132" s="42"/>
      <c r="F132" s="42"/>
      <c r="G132" s="42"/>
      <c r="H132" s="42"/>
      <c r="I132" s="19"/>
      <c r="J132" s="19"/>
      <c r="K132" s="19"/>
      <c r="L132" s="42" t="s">
        <v>38</v>
      </c>
      <c r="M132" s="42"/>
      <c r="N132" s="42"/>
      <c r="O132" s="42"/>
      <c r="P132" s="42"/>
      <c r="Q132" s="42"/>
      <c r="R132" s="42"/>
      <c r="S132" s="42"/>
    </row>
    <row r="133" spans="1:35" hidden="1" x14ac:dyDescent="0.35">
      <c r="A133" s="23" t="s">
        <v>37</v>
      </c>
      <c r="B133" s="23"/>
      <c r="C133" s="23"/>
      <c r="D133" s="23"/>
      <c r="E133" s="23"/>
      <c r="F133" s="23"/>
      <c r="G133" s="23"/>
      <c r="H133" s="23"/>
      <c r="I133" s="23"/>
      <c r="J133" s="24"/>
      <c r="K133" s="24"/>
      <c r="L133" s="23" t="s">
        <v>37</v>
      </c>
      <c r="M133" s="23"/>
      <c r="N133" s="23"/>
      <c r="O133" s="23"/>
      <c r="P133" s="23"/>
      <c r="Q133" s="23"/>
      <c r="R133" s="23"/>
      <c r="S133" s="23"/>
    </row>
    <row r="134" spans="1:35" hidden="1" x14ac:dyDescent="0.35"/>
  </sheetData>
  <mergeCells count="47">
    <mergeCell ref="A132:H132"/>
    <mergeCell ref="L132:S132"/>
    <mergeCell ref="T126:AA126"/>
    <mergeCell ref="AB126:AI126"/>
    <mergeCell ref="A129:J129"/>
    <mergeCell ref="L129:S129"/>
    <mergeCell ref="T129:AA129"/>
    <mergeCell ref="AB129:AI129"/>
    <mergeCell ref="S9:S10"/>
    <mergeCell ref="G9:H9"/>
    <mergeCell ref="J9:J10"/>
    <mergeCell ref="L9:M9"/>
    <mergeCell ref="N9:O9"/>
    <mergeCell ref="P9:Q9"/>
    <mergeCell ref="AB6:AC6"/>
    <mergeCell ref="AD6:AE6"/>
    <mergeCell ref="AF6:AG6"/>
    <mergeCell ref="AI6:AI7"/>
    <mergeCell ref="A8:A10"/>
    <mergeCell ref="C8:J8"/>
    <mergeCell ref="L8:S8"/>
    <mergeCell ref="B9:B10"/>
    <mergeCell ref="C9:D9"/>
    <mergeCell ref="E9:F9"/>
    <mergeCell ref="A5:J5"/>
    <mergeCell ref="L5:S5"/>
    <mergeCell ref="T5:AA5"/>
    <mergeCell ref="AB5:AI5"/>
    <mergeCell ref="A6:J6"/>
    <mergeCell ref="L6:S6"/>
    <mergeCell ref="T6:U6"/>
    <mergeCell ref="V6:W6"/>
    <mergeCell ref="X6:Y6"/>
    <mergeCell ref="AA6:AA7"/>
    <mergeCell ref="A3:K3"/>
    <mergeCell ref="L3:S3"/>
    <mergeCell ref="T3:AA3"/>
    <mergeCell ref="AB3:AI3"/>
    <mergeCell ref="A4:J4"/>
    <mergeCell ref="L4:S4"/>
    <mergeCell ref="A1:K1"/>
    <mergeCell ref="L1:S1"/>
    <mergeCell ref="T1:AA1"/>
    <mergeCell ref="AB1:AI1"/>
    <mergeCell ref="A2:L2"/>
    <mergeCell ref="T2:AA2"/>
    <mergeCell ref="AB2:AI2"/>
  </mergeCells>
  <printOptions horizontalCentered="1"/>
  <pageMargins left="0.70866141732283472" right="0.70866141732283472" top="0.74803149606299213" bottom="0.74803149606299213" header="0.31496062992125984" footer="0.31496062992125984"/>
  <pageSetup scale="54" fitToWidth="3" orientation="landscape" r:id="rId1"/>
  <colBreaks count="2" manualBreakCount="2">
    <brk id="19" max="29" man="1"/>
    <brk id="27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FDA1-F352-477F-97E6-A7983F03B8CF}">
  <sheetPr>
    <pageSetUpPr fitToPage="1"/>
  </sheetPr>
  <dimension ref="A1:AE47"/>
  <sheetViews>
    <sheetView view="pageBreakPreview" topLeftCell="A2" zoomScaleNormal="70" zoomScaleSheetLayoutView="100" workbookViewId="0">
      <selection activeCell="A5" sqref="A5:J5"/>
    </sheetView>
  </sheetViews>
  <sheetFormatPr baseColWidth="10" defaultRowHeight="15" x14ac:dyDescent="0.3"/>
  <cols>
    <col min="1" max="1" width="11.7109375" style="54" customWidth="1"/>
    <col min="2" max="2" width="21.7109375" style="54" customWidth="1"/>
    <col min="3" max="3" width="19.85546875" style="54" customWidth="1"/>
    <col min="4" max="4" width="5.42578125" style="54" customWidth="1"/>
    <col min="5" max="5" width="0.28515625" style="54" customWidth="1"/>
    <col min="6" max="6" width="24" style="54" customWidth="1"/>
    <col min="7" max="7" width="23.85546875" style="54" customWidth="1"/>
    <col min="8" max="8" width="26.140625" style="54" customWidth="1"/>
    <col min="9" max="9" width="25" style="54" customWidth="1"/>
    <col min="10" max="10" width="25.42578125" style="54" customWidth="1"/>
    <col min="11" max="253" width="11.42578125" style="54"/>
    <col min="254" max="254" width="11.7109375" style="54" customWidth="1"/>
    <col min="255" max="255" width="46.85546875" style="54" customWidth="1"/>
    <col min="256" max="257" width="16.7109375" style="54" customWidth="1"/>
    <col min="258" max="258" width="36.140625" style="54" customWidth="1"/>
    <col min="259" max="259" width="25.5703125" style="54" customWidth="1"/>
    <col min="260" max="260" width="1.7109375" style="54" customWidth="1"/>
    <col min="261" max="509" width="11.42578125" style="54"/>
    <col min="510" max="510" width="11.7109375" style="54" customWidth="1"/>
    <col min="511" max="511" width="46.85546875" style="54" customWidth="1"/>
    <col min="512" max="513" width="16.7109375" style="54" customWidth="1"/>
    <col min="514" max="514" width="36.140625" style="54" customWidth="1"/>
    <col min="515" max="515" width="25.5703125" style="54" customWidth="1"/>
    <col min="516" max="516" width="1.7109375" style="54" customWidth="1"/>
    <col min="517" max="765" width="11.42578125" style="54"/>
    <col min="766" max="766" width="11.7109375" style="54" customWidth="1"/>
    <col min="767" max="767" width="46.85546875" style="54" customWidth="1"/>
    <col min="768" max="769" width="16.7109375" style="54" customWidth="1"/>
    <col min="770" max="770" width="36.140625" style="54" customWidth="1"/>
    <col min="771" max="771" width="25.5703125" style="54" customWidth="1"/>
    <col min="772" max="772" width="1.7109375" style="54" customWidth="1"/>
    <col min="773" max="1021" width="11.42578125" style="54"/>
    <col min="1022" max="1022" width="11.7109375" style="54" customWidth="1"/>
    <col min="1023" max="1023" width="46.85546875" style="54" customWidth="1"/>
    <col min="1024" max="1025" width="16.7109375" style="54" customWidth="1"/>
    <col min="1026" max="1026" width="36.140625" style="54" customWidth="1"/>
    <col min="1027" max="1027" width="25.5703125" style="54" customWidth="1"/>
    <col min="1028" max="1028" width="1.7109375" style="54" customWidth="1"/>
    <col min="1029" max="1277" width="11.42578125" style="54"/>
    <col min="1278" max="1278" width="11.7109375" style="54" customWidth="1"/>
    <col min="1279" max="1279" width="46.85546875" style="54" customWidth="1"/>
    <col min="1280" max="1281" width="16.7109375" style="54" customWidth="1"/>
    <col min="1282" max="1282" width="36.140625" style="54" customWidth="1"/>
    <col min="1283" max="1283" width="25.5703125" style="54" customWidth="1"/>
    <col min="1284" max="1284" width="1.7109375" style="54" customWidth="1"/>
    <col min="1285" max="1533" width="11.42578125" style="54"/>
    <col min="1534" max="1534" width="11.7109375" style="54" customWidth="1"/>
    <col min="1535" max="1535" width="46.85546875" style="54" customWidth="1"/>
    <col min="1536" max="1537" width="16.7109375" style="54" customWidth="1"/>
    <col min="1538" max="1538" width="36.140625" style="54" customWidth="1"/>
    <col min="1539" max="1539" width="25.5703125" style="54" customWidth="1"/>
    <col min="1540" max="1540" width="1.7109375" style="54" customWidth="1"/>
    <col min="1541" max="1789" width="11.42578125" style="54"/>
    <col min="1790" max="1790" width="11.7109375" style="54" customWidth="1"/>
    <col min="1791" max="1791" width="46.85546875" style="54" customWidth="1"/>
    <col min="1792" max="1793" width="16.7109375" style="54" customWidth="1"/>
    <col min="1794" max="1794" width="36.140625" style="54" customWidth="1"/>
    <col min="1795" max="1795" width="25.5703125" style="54" customWidth="1"/>
    <col min="1796" max="1796" width="1.7109375" style="54" customWidth="1"/>
    <col min="1797" max="2045" width="11.42578125" style="54"/>
    <col min="2046" max="2046" width="11.7109375" style="54" customWidth="1"/>
    <col min="2047" max="2047" width="46.85546875" style="54" customWidth="1"/>
    <col min="2048" max="2049" width="16.7109375" style="54" customWidth="1"/>
    <col min="2050" max="2050" width="36.140625" style="54" customWidth="1"/>
    <col min="2051" max="2051" width="25.5703125" style="54" customWidth="1"/>
    <col min="2052" max="2052" width="1.7109375" style="54" customWidth="1"/>
    <col min="2053" max="2301" width="11.42578125" style="54"/>
    <col min="2302" max="2302" width="11.7109375" style="54" customWidth="1"/>
    <col min="2303" max="2303" width="46.85546875" style="54" customWidth="1"/>
    <col min="2304" max="2305" width="16.7109375" style="54" customWidth="1"/>
    <col min="2306" max="2306" width="36.140625" style="54" customWidth="1"/>
    <col min="2307" max="2307" width="25.5703125" style="54" customWidth="1"/>
    <col min="2308" max="2308" width="1.7109375" style="54" customWidth="1"/>
    <col min="2309" max="2557" width="11.42578125" style="54"/>
    <col min="2558" max="2558" width="11.7109375" style="54" customWidth="1"/>
    <col min="2559" max="2559" width="46.85546875" style="54" customWidth="1"/>
    <col min="2560" max="2561" width="16.7109375" style="54" customWidth="1"/>
    <col min="2562" max="2562" width="36.140625" style="54" customWidth="1"/>
    <col min="2563" max="2563" width="25.5703125" style="54" customWidth="1"/>
    <col min="2564" max="2564" width="1.7109375" style="54" customWidth="1"/>
    <col min="2565" max="2813" width="11.42578125" style="54"/>
    <col min="2814" max="2814" width="11.7109375" style="54" customWidth="1"/>
    <col min="2815" max="2815" width="46.85546875" style="54" customWidth="1"/>
    <col min="2816" max="2817" width="16.7109375" style="54" customWidth="1"/>
    <col min="2818" max="2818" width="36.140625" style="54" customWidth="1"/>
    <col min="2819" max="2819" width="25.5703125" style="54" customWidth="1"/>
    <col min="2820" max="2820" width="1.7109375" style="54" customWidth="1"/>
    <col min="2821" max="3069" width="11.42578125" style="54"/>
    <col min="3070" max="3070" width="11.7109375" style="54" customWidth="1"/>
    <col min="3071" max="3071" width="46.85546875" style="54" customWidth="1"/>
    <col min="3072" max="3073" width="16.7109375" style="54" customWidth="1"/>
    <col min="3074" max="3074" width="36.140625" style="54" customWidth="1"/>
    <col min="3075" max="3075" width="25.5703125" style="54" customWidth="1"/>
    <col min="3076" max="3076" width="1.7109375" style="54" customWidth="1"/>
    <col min="3077" max="3325" width="11.42578125" style="54"/>
    <col min="3326" max="3326" width="11.7109375" style="54" customWidth="1"/>
    <col min="3327" max="3327" width="46.85546875" style="54" customWidth="1"/>
    <col min="3328" max="3329" width="16.7109375" style="54" customWidth="1"/>
    <col min="3330" max="3330" width="36.140625" style="54" customWidth="1"/>
    <col min="3331" max="3331" width="25.5703125" style="54" customWidth="1"/>
    <col min="3332" max="3332" width="1.7109375" style="54" customWidth="1"/>
    <col min="3333" max="3581" width="11.42578125" style="54"/>
    <col min="3582" max="3582" width="11.7109375" style="54" customWidth="1"/>
    <col min="3583" max="3583" width="46.85546875" style="54" customWidth="1"/>
    <col min="3584" max="3585" width="16.7109375" style="54" customWidth="1"/>
    <col min="3586" max="3586" width="36.140625" style="54" customWidth="1"/>
    <col min="3587" max="3587" width="25.5703125" style="54" customWidth="1"/>
    <col min="3588" max="3588" width="1.7109375" style="54" customWidth="1"/>
    <col min="3589" max="3837" width="11.42578125" style="54"/>
    <col min="3838" max="3838" width="11.7109375" style="54" customWidth="1"/>
    <col min="3839" max="3839" width="46.85546875" style="54" customWidth="1"/>
    <col min="3840" max="3841" width="16.7109375" style="54" customWidth="1"/>
    <col min="3842" max="3842" width="36.140625" style="54" customWidth="1"/>
    <col min="3843" max="3843" width="25.5703125" style="54" customWidth="1"/>
    <col min="3844" max="3844" width="1.7109375" style="54" customWidth="1"/>
    <col min="3845" max="4093" width="11.42578125" style="54"/>
    <col min="4094" max="4094" width="11.7109375" style="54" customWidth="1"/>
    <col min="4095" max="4095" width="46.85546875" style="54" customWidth="1"/>
    <col min="4096" max="4097" width="16.7109375" style="54" customWidth="1"/>
    <col min="4098" max="4098" width="36.140625" style="54" customWidth="1"/>
    <col min="4099" max="4099" width="25.5703125" style="54" customWidth="1"/>
    <col min="4100" max="4100" width="1.7109375" style="54" customWidth="1"/>
    <col min="4101" max="4349" width="11.42578125" style="54"/>
    <col min="4350" max="4350" width="11.7109375" style="54" customWidth="1"/>
    <col min="4351" max="4351" width="46.85546875" style="54" customWidth="1"/>
    <col min="4352" max="4353" width="16.7109375" style="54" customWidth="1"/>
    <col min="4354" max="4354" width="36.140625" style="54" customWidth="1"/>
    <col min="4355" max="4355" width="25.5703125" style="54" customWidth="1"/>
    <col min="4356" max="4356" width="1.7109375" style="54" customWidth="1"/>
    <col min="4357" max="4605" width="11.42578125" style="54"/>
    <col min="4606" max="4606" width="11.7109375" style="54" customWidth="1"/>
    <col min="4607" max="4607" width="46.85546875" style="54" customWidth="1"/>
    <col min="4608" max="4609" width="16.7109375" style="54" customWidth="1"/>
    <col min="4610" max="4610" width="36.140625" style="54" customWidth="1"/>
    <col min="4611" max="4611" width="25.5703125" style="54" customWidth="1"/>
    <col min="4612" max="4612" width="1.7109375" style="54" customWidth="1"/>
    <col min="4613" max="4861" width="11.42578125" style="54"/>
    <col min="4862" max="4862" width="11.7109375" style="54" customWidth="1"/>
    <col min="4863" max="4863" width="46.85546875" style="54" customWidth="1"/>
    <col min="4864" max="4865" width="16.7109375" style="54" customWidth="1"/>
    <col min="4866" max="4866" width="36.140625" style="54" customWidth="1"/>
    <col min="4867" max="4867" width="25.5703125" style="54" customWidth="1"/>
    <col min="4868" max="4868" width="1.7109375" style="54" customWidth="1"/>
    <col min="4869" max="5117" width="11.42578125" style="54"/>
    <col min="5118" max="5118" width="11.7109375" style="54" customWidth="1"/>
    <col min="5119" max="5119" width="46.85546875" style="54" customWidth="1"/>
    <col min="5120" max="5121" width="16.7109375" style="54" customWidth="1"/>
    <col min="5122" max="5122" width="36.140625" style="54" customWidth="1"/>
    <col min="5123" max="5123" width="25.5703125" style="54" customWidth="1"/>
    <col min="5124" max="5124" width="1.7109375" style="54" customWidth="1"/>
    <col min="5125" max="5373" width="11.42578125" style="54"/>
    <col min="5374" max="5374" width="11.7109375" style="54" customWidth="1"/>
    <col min="5375" max="5375" width="46.85546875" style="54" customWidth="1"/>
    <col min="5376" max="5377" width="16.7109375" style="54" customWidth="1"/>
    <col min="5378" max="5378" width="36.140625" style="54" customWidth="1"/>
    <col min="5379" max="5379" width="25.5703125" style="54" customWidth="1"/>
    <col min="5380" max="5380" width="1.7109375" style="54" customWidth="1"/>
    <col min="5381" max="5629" width="11.42578125" style="54"/>
    <col min="5630" max="5630" width="11.7109375" style="54" customWidth="1"/>
    <col min="5631" max="5631" width="46.85546875" style="54" customWidth="1"/>
    <col min="5632" max="5633" width="16.7109375" style="54" customWidth="1"/>
    <col min="5634" max="5634" width="36.140625" style="54" customWidth="1"/>
    <col min="5635" max="5635" width="25.5703125" style="54" customWidth="1"/>
    <col min="5636" max="5636" width="1.7109375" style="54" customWidth="1"/>
    <col min="5637" max="5885" width="11.42578125" style="54"/>
    <col min="5886" max="5886" width="11.7109375" style="54" customWidth="1"/>
    <col min="5887" max="5887" width="46.85546875" style="54" customWidth="1"/>
    <col min="5888" max="5889" width="16.7109375" style="54" customWidth="1"/>
    <col min="5890" max="5890" width="36.140625" style="54" customWidth="1"/>
    <col min="5891" max="5891" width="25.5703125" style="54" customWidth="1"/>
    <col min="5892" max="5892" width="1.7109375" style="54" customWidth="1"/>
    <col min="5893" max="6141" width="11.42578125" style="54"/>
    <col min="6142" max="6142" width="11.7109375" style="54" customWidth="1"/>
    <col min="6143" max="6143" width="46.85546875" style="54" customWidth="1"/>
    <col min="6144" max="6145" width="16.7109375" style="54" customWidth="1"/>
    <col min="6146" max="6146" width="36.140625" style="54" customWidth="1"/>
    <col min="6147" max="6147" width="25.5703125" style="54" customWidth="1"/>
    <col min="6148" max="6148" width="1.7109375" style="54" customWidth="1"/>
    <col min="6149" max="6397" width="11.42578125" style="54"/>
    <col min="6398" max="6398" width="11.7109375" style="54" customWidth="1"/>
    <col min="6399" max="6399" width="46.85546875" style="54" customWidth="1"/>
    <col min="6400" max="6401" width="16.7109375" style="54" customWidth="1"/>
    <col min="6402" max="6402" width="36.140625" style="54" customWidth="1"/>
    <col min="6403" max="6403" width="25.5703125" style="54" customWidth="1"/>
    <col min="6404" max="6404" width="1.7109375" style="54" customWidth="1"/>
    <col min="6405" max="6653" width="11.42578125" style="54"/>
    <col min="6654" max="6654" width="11.7109375" style="54" customWidth="1"/>
    <col min="6655" max="6655" width="46.85546875" style="54" customWidth="1"/>
    <col min="6656" max="6657" width="16.7109375" style="54" customWidth="1"/>
    <col min="6658" max="6658" width="36.140625" style="54" customWidth="1"/>
    <col min="6659" max="6659" width="25.5703125" style="54" customWidth="1"/>
    <col min="6660" max="6660" width="1.7109375" style="54" customWidth="1"/>
    <col min="6661" max="6909" width="11.42578125" style="54"/>
    <col min="6910" max="6910" width="11.7109375" style="54" customWidth="1"/>
    <col min="6911" max="6911" width="46.85546875" style="54" customWidth="1"/>
    <col min="6912" max="6913" width="16.7109375" style="54" customWidth="1"/>
    <col min="6914" max="6914" width="36.140625" style="54" customWidth="1"/>
    <col min="6915" max="6915" width="25.5703125" style="54" customWidth="1"/>
    <col min="6916" max="6916" width="1.7109375" style="54" customWidth="1"/>
    <col min="6917" max="7165" width="11.42578125" style="54"/>
    <col min="7166" max="7166" width="11.7109375" style="54" customWidth="1"/>
    <col min="7167" max="7167" width="46.85546875" style="54" customWidth="1"/>
    <col min="7168" max="7169" width="16.7109375" style="54" customWidth="1"/>
    <col min="7170" max="7170" width="36.140625" style="54" customWidth="1"/>
    <col min="7171" max="7171" width="25.5703125" style="54" customWidth="1"/>
    <col min="7172" max="7172" width="1.7109375" style="54" customWidth="1"/>
    <col min="7173" max="7421" width="11.42578125" style="54"/>
    <col min="7422" max="7422" width="11.7109375" style="54" customWidth="1"/>
    <col min="7423" max="7423" width="46.85546875" style="54" customWidth="1"/>
    <col min="7424" max="7425" width="16.7109375" style="54" customWidth="1"/>
    <col min="7426" max="7426" width="36.140625" style="54" customWidth="1"/>
    <col min="7427" max="7427" width="25.5703125" style="54" customWidth="1"/>
    <col min="7428" max="7428" width="1.7109375" style="54" customWidth="1"/>
    <col min="7429" max="7677" width="11.42578125" style="54"/>
    <col min="7678" max="7678" width="11.7109375" style="54" customWidth="1"/>
    <col min="7679" max="7679" width="46.85546875" style="54" customWidth="1"/>
    <col min="7680" max="7681" width="16.7109375" style="54" customWidth="1"/>
    <col min="7682" max="7682" width="36.140625" style="54" customWidth="1"/>
    <col min="7683" max="7683" width="25.5703125" style="54" customWidth="1"/>
    <col min="7684" max="7684" width="1.7109375" style="54" customWidth="1"/>
    <col min="7685" max="7933" width="11.42578125" style="54"/>
    <col min="7934" max="7934" width="11.7109375" style="54" customWidth="1"/>
    <col min="7935" max="7935" width="46.85546875" style="54" customWidth="1"/>
    <col min="7936" max="7937" width="16.7109375" style="54" customWidth="1"/>
    <col min="7938" max="7938" width="36.140625" style="54" customWidth="1"/>
    <col min="7939" max="7939" width="25.5703125" style="54" customWidth="1"/>
    <col min="7940" max="7940" width="1.7109375" style="54" customWidth="1"/>
    <col min="7941" max="8189" width="11.42578125" style="54"/>
    <col min="8190" max="8190" width="11.7109375" style="54" customWidth="1"/>
    <col min="8191" max="8191" width="46.85546875" style="54" customWidth="1"/>
    <col min="8192" max="8193" width="16.7109375" style="54" customWidth="1"/>
    <col min="8194" max="8194" width="36.140625" style="54" customWidth="1"/>
    <col min="8195" max="8195" width="25.5703125" style="54" customWidth="1"/>
    <col min="8196" max="8196" width="1.7109375" style="54" customWidth="1"/>
    <col min="8197" max="8445" width="11.42578125" style="54"/>
    <col min="8446" max="8446" width="11.7109375" style="54" customWidth="1"/>
    <col min="8447" max="8447" width="46.85546875" style="54" customWidth="1"/>
    <col min="8448" max="8449" width="16.7109375" style="54" customWidth="1"/>
    <col min="8450" max="8450" width="36.140625" style="54" customWidth="1"/>
    <col min="8451" max="8451" width="25.5703125" style="54" customWidth="1"/>
    <col min="8452" max="8452" width="1.7109375" style="54" customWidth="1"/>
    <col min="8453" max="8701" width="11.42578125" style="54"/>
    <col min="8702" max="8702" width="11.7109375" style="54" customWidth="1"/>
    <col min="8703" max="8703" width="46.85546875" style="54" customWidth="1"/>
    <col min="8704" max="8705" width="16.7109375" style="54" customWidth="1"/>
    <col min="8706" max="8706" width="36.140625" style="54" customWidth="1"/>
    <col min="8707" max="8707" width="25.5703125" style="54" customWidth="1"/>
    <col min="8708" max="8708" width="1.7109375" style="54" customWidth="1"/>
    <col min="8709" max="8957" width="11.42578125" style="54"/>
    <col min="8958" max="8958" width="11.7109375" style="54" customWidth="1"/>
    <col min="8959" max="8959" width="46.85546875" style="54" customWidth="1"/>
    <col min="8960" max="8961" width="16.7109375" style="54" customWidth="1"/>
    <col min="8962" max="8962" width="36.140625" style="54" customWidth="1"/>
    <col min="8963" max="8963" width="25.5703125" style="54" customWidth="1"/>
    <col min="8964" max="8964" width="1.7109375" style="54" customWidth="1"/>
    <col min="8965" max="9213" width="11.42578125" style="54"/>
    <col min="9214" max="9214" width="11.7109375" style="54" customWidth="1"/>
    <col min="9215" max="9215" width="46.85546875" style="54" customWidth="1"/>
    <col min="9216" max="9217" width="16.7109375" style="54" customWidth="1"/>
    <col min="9218" max="9218" width="36.140625" style="54" customWidth="1"/>
    <col min="9219" max="9219" width="25.5703125" style="54" customWidth="1"/>
    <col min="9220" max="9220" width="1.7109375" style="54" customWidth="1"/>
    <col min="9221" max="9469" width="11.42578125" style="54"/>
    <col min="9470" max="9470" width="11.7109375" style="54" customWidth="1"/>
    <col min="9471" max="9471" width="46.85546875" style="54" customWidth="1"/>
    <col min="9472" max="9473" width="16.7109375" style="54" customWidth="1"/>
    <col min="9474" max="9474" width="36.140625" style="54" customWidth="1"/>
    <col min="9475" max="9475" width="25.5703125" style="54" customWidth="1"/>
    <col min="9476" max="9476" width="1.7109375" style="54" customWidth="1"/>
    <col min="9477" max="9725" width="11.42578125" style="54"/>
    <col min="9726" max="9726" width="11.7109375" style="54" customWidth="1"/>
    <col min="9727" max="9727" width="46.85546875" style="54" customWidth="1"/>
    <col min="9728" max="9729" width="16.7109375" style="54" customWidth="1"/>
    <col min="9730" max="9730" width="36.140625" style="54" customWidth="1"/>
    <col min="9731" max="9731" width="25.5703125" style="54" customWidth="1"/>
    <col min="9732" max="9732" width="1.7109375" style="54" customWidth="1"/>
    <col min="9733" max="9981" width="11.42578125" style="54"/>
    <col min="9982" max="9982" width="11.7109375" style="54" customWidth="1"/>
    <col min="9983" max="9983" width="46.85546875" style="54" customWidth="1"/>
    <col min="9984" max="9985" width="16.7109375" style="54" customWidth="1"/>
    <col min="9986" max="9986" width="36.140625" style="54" customWidth="1"/>
    <col min="9987" max="9987" width="25.5703125" style="54" customWidth="1"/>
    <col min="9988" max="9988" width="1.7109375" style="54" customWidth="1"/>
    <col min="9989" max="10237" width="11.42578125" style="54"/>
    <col min="10238" max="10238" width="11.7109375" style="54" customWidth="1"/>
    <col min="10239" max="10239" width="46.85546875" style="54" customWidth="1"/>
    <col min="10240" max="10241" width="16.7109375" style="54" customWidth="1"/>
    <col min="10242" max="10242" width="36.140625" style="54" customWidth="1"/>
    <col min="10243" max="10243" width="25.5703125" style="54" customWidth="1"/>
    <col min="10244" max="10244" width="1.7109375" style="54" customWidth="1"/>
    <col min="10245" max="10493" width="11.42578125" style="54"/>
    <col min="10494" max="10494" width="11.7109375" style="54" customWidth="1"/>
    <col min="10495" max="10495" width="46.85546875" style="54" customWidth="1"/>
    <col min="10496" max="10497" width="16.7109375" style="54" customWidth="1"/>
    <col min="10498" max="10498" width="36.140625" style="54" customWidth="1"/>
    <col min="10499" max="10499" width="25.5703125" style="54" customWidth="1"/>
    <col min="10500" max="10500" width="1.7109375" style="54" customWidth="1"/>
    <col min="10501" max="10749" width="11.42578125" style="54"/>
    <col min="10750" max="10750" width="11.7109375" style="54" customWidth="1"/>
    <col min="10751" max="10751" width="46.85546875" style="54" customWidth="1"/>
    <col min="10752" max="10753" width="16.7109375" style="54" customWidth="1"/>
    <col min="10754" max="10754" width="36.140625" style="54" customWidth="1"/>
    <col min="10755" max="10755" width="25.5703125" style="54" customWidth="1"/>
    <col min="10756" max="10756" width="1.7109375" style="54" customWidth="1"/>
    <col min="10757" max="11005" width="11.42578125" style="54"/>
    <col min="11006" max="11006" width="11.7109375" style="54" customWidth="1"/>
    <col min="11007" max="11007" width="46.85546875" style="54" customWidth="1"/>
    <col min="11008" max="11009" width="16.7109375" style="54" customWidth="1"/>
    <col min="11010" max="11010" width="36.140625" style="54" customWidth="1"/>
    <col min="11011" max="11011" width="25.5703125" style="54" customWidth="1"/>
    <col min="11012" max="11012" width="1.7109375" style="54" customWidth="1"/>
    <col min="11013" max="11261" width="11.42578125" style="54"/>
    <col min="11262" max="11262" width="11.7109375" style="54" customWidth="1"/>
    <col min="11263" max="11263" width="46.85546875" style="54" customWidth="1"/>
    <col min="11264" max="11265" width="16.7109375" style="54" customWidth="1"/>
    <col min="11266" max="11266" width="36.140625" style="54" customWidth="1"/>
    <col min="11267" max="11267" width="25.5703125" style="54" customWidth="1"/>
    <col min="11268" max="11268" width="1.7109375" style="54" customWidth="1"/>
    <col min="11269" max="11517" width="11.42578125" style="54"/>
    <col min="11518" max="11518" width="11.7109375" style="54" customWidth="1"/>
    <col min="11519" max="11519" width="46.85546875" style="54" customWidth="1"/>
    <col min="11520" max="11521" width="16.7109375" style="54" customWidth="1"/>
    <col min="11522" max="11522" width="36.140625" style="54" customWidth="1"/>
    <col min="11523" max="11523" width="25.5703125" style="54" customWidth="1"/>
    <col min="11524" max="11524" width="1.7109375" style="54" customWidth="1"/>
    <col min="11525" max="11773" width="11.42578125" style="54"/>
    <col min="11774" max="11774" width="11.7109375" style="54" customWidth="1"/>
    <col min="11775" max="11775" width="46.85546875" style="54" customWidth="1"/>
    <col min="11776" max="11777" width="16.7109375" style="54" customWidth="1"/>
    <col min="11778" max="11778" width="36.140625" style="54" customWidth="1"/>
    <col min="11779" max="11779" width="25.5703125" style="54" customWidth="1"/>
    <col min="11780" max="11780" width="1.7109375" style="54" customWidth="1"/>
    <col min="11781" max="12029" width="11.42578125" style="54"/>
    <col min="12030" max="12030" width="11.7109375" style="54" customWidth="1"/>
    <col min="12031" max="12031" width="46.85546875" style="54" customWidth="1"/>
    <col min="12032" max="12033" width="16.7109375" style="54" customWidth="1"/>
    <col min="12034" max="12034" width="36.140625" style="54" customWidth="1"/>
    <col min="12035" max="12035" width="25.5703125" style="54" customWidth="1"/>
    <col min="12036" max="12036" width="1.7109375" style="54" customWidth="1"/>
    <col min="12037" max="12285" width="11.42578125" style="54"/>
    <col min="12286" max="12286" width="11.7109375" style="54" customWidth="1"/>
    <col min="12287" max="12287" width="46.85546875" style="54" customWidth="1"/>
    <col min="12288" max="12289" width="16.7109375" style="54" customWidth="1"/>
    <col min="12290" max="12290" width="36.140625" style="54" customWidth="1"/>
    <col min="12291" max="12291" width="25.5703125" style="54" customWidth="1"/>
    <col min="12292" max="12292" width="1.7109375" style="54" customWidth="1"/>
    <col min="12293" max="12541" width="11.42578125" style="54"/>
    <col min="12542" max="12542" width="11.7109375" style="54" customWidth="1"/>
    <col min="12543" max="12543" width="46.85546875" style="54" customWidth="1"/>
    <col min="12544" max="12545" width="16.7109375" style="54" customWidth="1"/>
    <col min="12546" max="12546" width="36.140625" style="54" customWidth="1"/>
    <col min="12547" max="12547" width="25.5703125" style="54" customWidth="1"/>
    <col min="12548" max="12548" width="1.7109375" style="54" customWidth="1"/>
    <col min="12549" max="12797" width="11.42578125" style="54"/>
    <col min="12798" max="12798" width="11.7109375" style="54" customWidth="1"/>
    <col min="12799" max="12799" width="46.85546875" style="54" customWidth="1"/>
    <col min="12800" max="12801" width="16.7109375" style="54" customWidth="1"/>
    <col min="12802" max="12802" width="36.140625" style="54" customWidth="1"/>
    <col min="12803" max="12803" width="25.5703125" style="54" customWidth="1"/>
    <col min="12804" max="12804" width="1.7109375" style="54" customWidth="1"/>
    <col min="12805" max="13053" width="11.42578125" style="54"/>
    <col min="13054" max="13054" width="11.7109375" style="54" customWidth="1"/>
    <col min="13055" max="13055" width="46.85546875" style="54" customWidth="1"/>
    <col min="13056" max="13057" width="16.7109375" style="54" customWidth="1"/>
    <col min="13058" max="13058" width="36.140625" style="54" customWidth="1"/>
    <col min="13059" max="13059" width="25.5703125" style="54" customWidth="1"/>
    <col min="13060" max="13060" width="1.7109375" style="54" customWidth="1"/>
    <col min="13061" max="13309" width="11.42578125" style="54"/>
    <col min="13310" max="13310" width="11.7109375" style="54" customWidth="1"/>
    <col min="13311" max="13311" width="46.85546875" style="54" customWidth="1"/>
    <col min="13312" max="13313" width="16.7109375" style="54" customWidth="1"/>
    <col min="13314" max="13314" width="36.140625" style="54" customWidth="1"/>
    <col min="13315" max="13315" width="25.5703125" style="54" customWidth="1"/>
    <col min="13316" max="13316" width="1.7109375" style="54" customWidth="1"/>
    <col min="13317" max="13565" width="11.42578125" style="54"/>
    <col min="13566" max="13566" width="11.7109375" style="54" customWidth="1"/>
    <col min="13567" max="13567" width="46.85546875" style="54" customWidth="1"/>
    <col min="13568" max="13569" width="16.7109375" style="54" customWidth="1"/>
    <col min="13570" max="13570" width="36.140625" style="54" customWidth="1"/>
    <col min="13571" max="13571" width="25.5703125" style="54" customWidth="1"/>
    <col min="13572" max="13572" width="1.7109375" style="54" customWidth="1"/>
    <col min="13573" max="13821" width="11.42578125" style="54"/>
    <col min="13822" max="13822" width="11.7109375" style="54" customWidth="1"/>
    <col min="13823" max="13823" width="46.85546875" style="54" customWidth="1"/>
    <col min="13824" max="13825" width="16.7109375" style="54" customWidth="1"/>
    <col min="13826" max="13826" width="36.140625" style="54" customWidth="1"/>
    <col min="13827" max="13827" width="25.5703125" style="54" customWidth="1"/>
    <col min="13828" max="13828" width="1.7109375" style="54" customWidth="1"/>
    <col min="13829" max="14077" width="11.42578125" style="54"/>
    <col min="14078" max="14078" width="11.7109375" style="54" customWidth="1"/>
    <col min="14079" max="14079" width="46.85546875" style="54" customWidth="1"/>
    <col min="14080" max="14081" width="16.7109375" style="54" customWidth="1"/>
    <col min="14082" max="14082" width="36.140625" style="54" customWidth="1"/>
    <col min="14083" max="14083" width="25.5703125" style="54" customWidth="1"/>
    <col min="14084" max="14084" width="1.7109375" style="54" customWidth="1"/>
    <col min="14085" max="14333" width="11.42578125" style="54"/>
    <col min="14334" max="14334" width="11.7109375" style="54" customWidth="1"/>
    <col min="14335" max="14335" width="46.85546875" style="54" customWidth="1"/>
    <col min="14336" max="14337" width="16.7109375" style="54" customWidth="1"/>
    <col min="14338" max="14338" width="36.140625" style="54" customWidth="1"/>
    <col min="14339" max="14339" width="25.5703125" style="54" customWidth="1"/>
    <col min="14340" max="14340" width="1.7109375" style="54" customWidth="1"/>
    <col min="14341" max="14589" width="11.42578125" style="54"/>
    <col min="14590" max="14590" width="11.7109375" style="54" customWidth="1"/>
    <col min="14591" max="14591" width="46.85546875" style="54" customWidth="1"/>
    <col min="14592" max="14593" width="16.7109375" style="54" customWidth="1"/>
    <col min="14594" max="14594" width="36.140625" style="54" customWidth="1"/>
    <col min="14595" max="14595" width="25.5703125" style="54" customWidth="1"/>
    <col min="14596" max="14596" width="1.7109375" style="54" customWidth="1"/>
    <col min="14597" max="14845" width="11.42578125" style="54"/>
    <col min="14846" max="14846" width="11.7109375" style="54" customWidth="1"/>
    <col min="14847" max="14847" width="46.85546875" style="54" customWidth="1"/>
    <col min="14848" max="14849" width="16.7109375" style="54" customWidth="1"/>
    <col min="14850" max="14850" width="36.140625" style="54" customWidth="1"/>
    <col min="14851" max="14851" width="25.5703125" style="54" customWidth="1"/>
    <col min="14852" max="14852" width="1.7109375" style="54" customWidth="1"/>
    <col min="14853" max="15101" width="11.42578125" style="54"/>
    <col min="15102" max="15102" width="11.7109375" style="54" customWidth="1"/>
    <col min="15103" max="15103" width="46.85546875" style="54" customWidth="1"/>
    <col min="15104" max="15105" width="16.7109375" style="54" customWidth="1"/>
    <col min="15106" max="15106" width="36.140625" style="54" customWidth="1"/>
    <col min="15107" max="15107" width="25.5703125" style="54" customWidth="1"/>
    <col min="15108" max="15108" width="1.7109375" style="54" customWidth="1"/>
    <col min="15109" max="15357" width="11.42578125" style="54"/>
    <col min="15358" max="15358" width="11.7109375" style="54" customWidth="1"/>
    <col min="15359" max="15359" width="46.85546875" style="54" customWidth="1"/>
    <col min="15360" max="15361" width="16.7109375" style="54" customWidth="1"/>
    <col min="15362" max="15362" width="36.140625" style="54" customWidth="1"/>
    <col min="15363" max="15363" width="25.5703125" style="54" customWidth="1"/>
    <col min="15364" max="15364" width="1.7109375" style="54" customWidth="1"/>
    <col min="15365" max="15613" width="11.42578125" style="54"/>
    <col min="15614" max="15614" width="11.7109375" style="54" customWidth="1"/>
    <col min="15615" max="15615" width="46.85546875" style="54" customWidth="1"/>
    <col min="15616" max="15617" width="16.7109375" style="54" customWidth="1"/>
    <col min="15618" max="15618" width="36.140625" style="54" customWidth="1"/>
    <col min="15619" max="15619" width="25.5703125" style="54" customWidth="1"/>
    <col min="15620" max="15620" width="1.7109375" style="54" customWidth="1"/>
    <col min="15621" max="15869" width="11.42578125" style="54"/>
    <col min="15870" max="15870" width="11.7109375" style="54" customWidth="1"/>
    <col min="15871" max="15871" width="46.85546875" style="54" customWidth="1"/>
    <col min="15872" max="15873" width="16.7109375" style="54" customWidth="1"/>
    <col min="15874" max="15874" width="36.140625" style="54" customWidth="1"/>
    <col min="15875" max="15875" width="25.5703125" style="54" customWidth="1"/>
    <col min="15876" max="15876" width="1.7109375" style="54" customWidth="1"/>
    <col min="15877" max="16125" width="11.42578125" style="54"/>
    <col min="16126" max="16126" width="11.7109375" style="54" customWidth="1"/>
    <col min="16127" max="16127" width="46.85546875" style="54" customWidth="1"/>
    <col min="16128" max="16129" width="16.7109375" style="54" customWidth="1"/>
    <col min="16130" max="16130" width="36.140625" style="54" customWidth="1"/>
    <col min="16131" max="16131" width="25.5703125" style="54" customWidth="1"/>
    <col min="16132" max="16132" width="1.7109375" style="54" customWidth="1"/>
    <col min="16133" max="16384" width="11.42578125" style="54"/>
  </cols>
  <sheetData>
    <row r="1" spans="1:10" s="83" customFormat="1" ht="25.5" customHeight="1" x14ac:dyDescent="0.35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83" customFormat="1" ht="25.5" customHeight="1" x14ac:dyDescent="0.3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56" customFormat="1" ht="25.5" customHeight="1" x14ac:dyDescent="0.3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s="65" customFormat="1" ht="25.5" customHeight="1" x14ac:dyDescent="0.35">
      <c r="A4" s="86" t="s">
        <v>180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s="56" customFormat="1" ht="25.5" customHeight="1" x14ac:dyDescent="0.35">
      <c r="A5" s="86" t="s">
        <v>178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9" customHeight="1" x14ac:dyDescent="0.35">
      <c r="A6" s="87"/>
      <c r="B6" s="87"/>
      <c r="C6" s="87"/>
      <c r="D6" s="87"/>
      <c r="E6" s="87"/>
      <c r="F6" s="87"/>
      <c r="G6" s="87"/>
      <c r="H6" s="87"/>
      <c r="I6" s="87"/>
      <c r="J6" s="87"/>
    </row>
    <row r="7" spans="1:10" ht="15.75" customHeight="1" x14ac:dyDescent="0.35">
      <c r="A7" s="86" t="s">
        <v>179</v>
      </c>
      <c r="B7" s="86"/>
      <c r="C7" s="86"/>
      <c r="D7" s="86"/>
      <c r="E7" s="86"/>
      <c r="F7" s="86"/>
      <c r="G7" s="86"/>
      <c r="H7" s="86"/>
      <c r="I7" s="86"/>
      <c r="J7" s="86"/>
    </row>
    <row r="8" spans="1:10" s="65" customFormat="1" ht="32.25" customHeight="1" x14ac:dyDescent="0.25">
      <c r="A8" s="85" t="s">
        <v>178</v>
      </c>
      <c r="B8" s="85"/>
      <c r="C8" s="85"/>
      <c r="D8" s="85"/>
      <c r="E8" s="85"/>
      <c r="F8" s="27" t="s">
        <v>7</v>
      </c>
      <c r="G8" s="30" t="s">
        <v>177</v>
      </c>
      <c r="H8" s="30" t="s">
        <v>176</v>
      </c>
      <c r="I8" s="30" t="s">
        <v>175</v>
      </c>
      <c r="J8" s="30" t="s">
        <v>174</v>
      </c>
    </row>
    <row r="9" spans="1:10" s="65" customFormat="1" ht="32.25" customHeight="1" x14ac:dyDescent="0.25">
      <c r="A9" s="85"/>
      <c r="B9" s="85"/>
      <c r="C9" s="85"/>
      <c r="D9" s="85"/>
      <c r="E9" s="85"/>
      <c r="F9" s="34" t="s">
        <v>13</v>
      </c>
      <c r="G9" s="34" t="s">
        <v>21</v>
      </c>
      <c r="H9" s="34" t="s">
        <v>22</v>
      </c>
      <c r="I9" s="34" t="s">
        <v>22</v>
      </c>
      <c r="J9" s="34" t="s">
        <v>22</v>
      </c>
    </row>
    <row r="10" spans="1:10" s="65" customFormat="1" ht="32.25" customHeight="1" x14ac:dyDescent="0.25">
      <c r="A10" s="85"/>
      <c r="B10" s="85"/>
      <c r="C10" s="85"/>
      <c r="D10" s="85"/>
      <c r="E10" s="85"/>
      <c r="F10" s="34"/>
      <c r="G10" s="34"/>
      <c r="H10" s="34"/>
      <c r="I10" s="34"/>
      <c r="J10" s="34"/>
    </row>
    <row r="11" spans="1:10" s="83" customFormat="1" ht="18.75" customHeight="1" x14ac:dyDescent="0.35">
      <c r="A11" s="78" t="s">
        <v>173</v>
      </c>
      <c r="B11" s="78"/>
      <c r="C11" s="78"/>
      <c r="D11" s="78"/>
      <c r="E11" s="78"/>
      <c r="F11" s="69">
        <f>SUM(F12:F13)</f>
        <v>0</v>
      </c>
      <c r="G11" s="69">
        <f>SUM(G12:G13)</f>
        <v>0</v>
      </c>
      <c r="H11" s="84"/>
      <c r="I11" s="84"/>
      <c r="J11" s="84"/>
    </row>
    <row r="12" spans="1:10" s="56" customFormat="1" hidden="1" x14ac:dyDescent="0.3">
      <c r="A12" s="74">
        <v>221001</v>
      </c>
      <c r="B12" s="81" t="s">
        <v>172</v>
      </c>
      <c r="C12" s="81"/>
      <c r="D12" s="81"/>
      <c r="E12" s="81"/>
      <c r="F12" s="72"/>
      <c r="G12" s="77"/>
      <c r="H12" s="77"/>
      <c r="I12" s="77"/>
      <c r="J12" s="77"/>
    </row>
    <row r="13" spans="1:10" s="68" customFormat="1" hidden="1" x14ac:dyDescent="0.3">
      <c r="A13" s="82"/>
      <c r="B13" s="81"/>
      <c r="C13" s="81"/>
      <c r="D13" s="81"/>
      <c r="E13" s="81"/>
      <c r="F13" s="72"/>
      <c r="G13" s="71"/>
      <c r="H13" s="71"/>
      <c r="I13" s="71"/>
      <c r="J13" s="71"/>
    </row>
    <row r="14" spans="1:10" s="75" customFormat="1" x14ac:dyDescent="0.3">
      <c r="A14" s="78" t="s">
        <v>171</v>
      </c>
      <c r="B14" s="78"/>
      <c r="C14" s="78"/>
      <c r="D14" s="78"/>
      <c r="E14" s="78"/>
      <c r="F14" s="69">
        <f>SUM(F15:F21)</f>
        <v>2922916</v>
      </c>
      <c r="G14" s="69">
        <f>SUM(G15:G21)</f>
        <v>2922916</v>
      </c>
      <c r="H14" s="76"/>
      <c r="I14" s="76"/>
      <c r="J14" s="76"/>
    </row>
    <row r="15" spans="1:10" s="56" customFormat="1" x14ac:dyDescent="0.3">
      <c r="A15" s="74">
        <v>371001</v>
      </c>
      <c r="B15" s="80" t="s">
        <v>170</v>
      </c>
      <c r="C15" s="80"/>
      <c r="D15" s="80"/>
      <c r="E15" s="80"/>
      <c r="F15" s="72">
        <v>25000</v>
      </c>
      <c r="G15" s="72">
        <v>25000</v>
      </c>
      <c r="H15" s="77"/>
      <c r="I15" s="77"/>
      <c r="J15" s="77"/>
    </row>
    <row r="16" spans="1:10" s="68" customFormat="1" x14ac:dyDescent="0.25">
      <c r="A16" s="74">
        <v>372001</v>
      </c>
      <c r="B16" s="80" t="s">
        <v>169</v>
      </c>
      <c r="C16" s="80"/>
      <c r="D16" s="80"/>
      <c r="E16" s="80"/>
      <c r="F16" s="72">
        <v>1280</v>
      </c>
      <c r="G16" s="72">
        <v>1280</v>
      </c>
      <c r="H16" s="71"/>
      <c r="I16" s="71"/>
      <c r="J16" s="71"/>
    </row>
    <row r="17" spans="1:10" s="75" customFormat="1" x14ac:dyDescent="0.25">
      <c r="A17" s="74">
        <v>375001</v>
      </c>
      <c r="B17" s="79" t="s">
        <v>168</v>
      </c>
      <c r="C17" s="79"/>
      <c r="D17" s="79"/>
      <c r="E17" s="79"/>
      <c r="F17" s="72">
        <v>43266</v>
      </c>
      <c r="G17" s="72">
        <v>43266</v>
      </c>
      <c r="H17" s="76"/>
      <c r="I17" s="76"/>
      <c r="J17" s="76"/>
    </row>
    <row r="18" spans="1:10" s="68" customFormat="1" x14ac:dyDescent="0.25">
      <c r="A18" s="74">
        <v>379001</v>
      </c>
      <c r="B18" s="80" t="s">
        <v>167</v>
      </c>
      <c r="C18" s="80"/>
      <c r="D18" s="80"/>
      <c r="E18" s="80"/>
      <c r="F18" s="72">
        <v>1500</v>
      </c>
      <c r="G18" s="72">
        <v>1500</v>
      </c>
      <c r="H18" s="71"/>
      <c r="I18" s="71"/>
      <c r="J18" s="71"/>
    </row>
    <row r="19" spans="1:10" s="75" customFormat="1" x14ac:dyDescent="0.25">
      <c r="A19" s="74">
        <v>385001</v>
      </c>
      <c r="B19" s="79" t="s">
        <v>166</v>
      </c>
      <c r="C19" s="79"/>
      <c r="D19" s="79"/>
      <c r="E19" s="79"/>
      <c r="F19" s="72">
        <v>5000</v>
      </c>
      <c r="G19" s="72">
        <v>5000</v>
      </c>
      <c r="H19" s="76"/>
      <c r="I19" s="76"/>
      <c r="J19" s="76"/>
    </row>
    <row r="20" spans="1:10" s="68" customFormat="1" x14ac:dyDescent="0.25">
      <c r="A20" s="74">
        <v>392006</v>
      </c>
      <c r="B20" s="80" t="s">
        <v>165</v>
      </c>
      <c r="C20" s="80"/>
      <c r="D20" s="80"/>
      <c r="E20" s="80"/>
      <c r="F20" s="72">
        <v>1114328</v>
      </c>
      <c r="G20" s="72">
        <v>1114328</v>
      </c>
      <c r="H20" s="71"/>
      <c r="I20" s="71"/>
      <c r="J20" s="71"/>
    </row>
    <row r="21" spans="1:10" s="75" customFormat="1" x14ac:dyDescent="0.25">
      <c r="A21" s="74">
        <v>398001</v>
      </c>
      <c r="B21" s="79" t="s">
        <v>164</v>
      </c>
      <c r="C21" s="79"/>
      <c r="D21" s="79"/>
      <c r="E21" s="79"/>
      <c r="F21" s="72">
        <v>1732542</v>
      </c>
      <c r="G21" s="72">
        <v>1732542</v>
      </c>
      <c r="H21" s="76"/>
      <c r="I21" s="76"/>
      <c r="J21" s="76"/>
    </row>
    <row r="22" spans="1:10" s="68" customFormat="1" x14ac:dyDescent="0.3">
      <c r="A22" s="78" t="s">
        <v>163</v>
      </c>
      <c r="B22" s="78"/>
      <c r="C22" s="78"/>
      <c r="D22" s="78"/>
      <c r="E22" s="78"/>
      <c r="F22" s="69">
        <f>SUM(F23:F26)</f>
        <v>0</v>
      </c>
      <c r="G22" s="69">
        <f>SUM(G23:G26)</f>
        <v>0</v>
      </c>
      <c r="H22" s="71"/>
      <c r="I22" s="71"/>
      <c r="J22" s="71"/>
    </row>
    <row r="23" spans="1:10" s="56" customFormat="1" hidden="1" x14ac:dyDescent="0.3">
      <c r="A23" s="74"/>
      <c r="B23" s="73"/>
      <c r="C23" s="73"/>
      <c r="D23" s="73"/>
      <c r="E23" s="73"/>
      <c r="F23" s="72"/>
      <c r="G23" s="77"/>
      <c r="H23" s="77"/>
      <c r="I23" s="77"/>
      <c r="J23" s="77"/>
    </row>
    <row r="24" spans="1:10" s="68" customFormat="1" hidden="1" x14ac:dyDescent="0.25">
      <c r="A24" s="74"/>
      <c r="B24" s="73"/>
      <c r="C24" s="73"/>
      <c r="D24" s="73"/>
      <c r="E24" s="73"/>
      <c r="F24" s="72"/>
      <c r="G24" s="71"/>
      <c r="H24" s="71"/>
      <c r="I24" s="71"/>
      <c r="J24" s="71"/>
    </row>
    <row r="25" spans="1:10" s="75" customFormat="1" hidden="1" x14ac:dyDescent="0.25">
      <c r="A25" s="74"/>
      <c r="B25" s="73"/>
      <c r="C25" s="73"/>
      <c r="D25" s="73"/>
      <c r="E25" s="73"/>
      <c r="F25" s="72"/>
      <c r="G25" s="76"/>
      <c r="H25" s="76"/>
      <c r="I25" s="76"/>
      <c r="J25" s="76"/>
    </row>
    <row r="26" spans="1:10" s="68" customFormat="1" hidden="1" x14ac:dyDescent="0.25">
      <c r="A26" s="74"/>
      <c r="B26" s="73"/>
      <c r="C26" s="73"/>
      <c r="D26" s="73"/>
      <c r="E26" s="73"/>
      <c r="F26" s="72"/>
      <c r="G26" s="71"/>
      <c r="H26" s="71"/>
      <c r="I26" s="71"/>
      <c r="J26" s="71"/>
    </row>
    <row r="27" spans="1:10" s="68" customFormat="1" x14ac:dyDescent="0.3">
      <c r="A27" s="70" t="s">
        <v>26</v>
      </c>
      <c r="B27" s="70"/>
      <c r="C27" s="70"/>
      <c r="D27" s="70"/>
      <c r="E27" s="70"/>
      <c r="F27" s="69">
        <f>+F11+F14+F22</f>
        <v>2922916</v>
      </c>
      <c r="G27" s="69">
        <f>+G11+G14+G22</f>
        <v>2922916</v>
      </c>
      <c r="H27" s="69">
        <f>+H11+H14+H22</f>
        <v>0</v>
      </c>
      <c r="I27" s="69">
        <f>+I11+I14+I22</f>
        <v>0</v>
      </c>
      <c r="J27" s="69">
        <f>+J11+J14+J22</f>
        <v>0</v>
      </c>
    </row>
    <row r="28" spans="1:10" s="65" customFormat="1" ht="12" customHeight="1" x14ac:dyDescent="0.3">
      <c r="A28" s="67"/>
      <c r="B28" s="67"/>
      <c r="C28" s="67"/>
      <c r="D28" s="67"/>
      <c r="E28" s="67"/>
      <c r="F28" s="66"/>
    </row>
    <row r="29" spans="1:10" ht="13.5" customHeight="1" x14ac:dyDescent="0.35">
      <c r="A29" s="64" t="s">
        <v>29</v>
      </c>
      <c r="B29" s="64"/>
      <c r="C29" s="64"/>
      <c r="D29" s="64"/>
      <c r="E29" s="64"/>
      <c r="F29" s="64"/>
    </row>
    <row r="30" spans="1:10" x14ac:dyDescent="0.3">
      <c r="A30" s="63"/>
      <c r="B30" s="63"/>
      <c r="C30" s="63"/>
      <c r="D30" s="63"/>
      <c r="E30" s="63"/>
      <c r="F30" s="63"/>
    </row>
    <row r="31" spans="1:10" s="1" customFormat="1" ht="25.5" customHeight="1" x14ac:dyDescent="0.35">
      <c r="A31" s="26"/>
      <c r="B31" s="26"/>
      <c r="C31" s="26"/>
      <c r="D31" s="26"/>
      <c r="E31" s="26"/>
      <c r="F31" s="26"/>
      <c r="G31" s="26"/>
      <c r="H31" s="26"/>
      <c r="I31" s="26"/>
    </row>
    <row r="32" spans="1:10" s="1" customFormat="1" ht="25.5" customHeight="1" x14ac:dyDescent="0.35">
      <c r="A32" s="26"/>
      <c r="B32" s="26"/>
      <c r="C32" s="26"/>
      <c r="D32" s="26"/>
      <c r="E32" s="26"/>
      <c r="F32" s="26"/>
      <c r="G32" s="26"/>
      <c r="H32" s="26"/>
      <c r="I32" s="26"/>
    </row>
    <row r="33" spans="1:31" s="1" customFormat="1" ht="25.5" customHeight="1" x14ac:dyDescent="0.35">
      <c r="A33" s="26"/>
      <c r="B33" s="26"/>
      <c r="C33" s="26"/>
      <c r="D33" s="26"/>
      <c r="E33" s="26"/>
      <c r="F33" s="26"/>
      <c r="G33" s="26"/>
      <c r="H33" s="26"/>
      <c r="I33" s="26"/>
    </row>
    <row r="34" spans="1:31" s="1" customFormat="1" ht="25.5" customHeight="1" x14ac:dyDescent="0.35">
      <c r="A34" s="26"/>
      <c r="B34" s="26"/>
      <c r="C34" s="26"/>
      <c r="D34" s="26"/>
      <c r="E34" s="26"/>
      <c r="F34" s="26"/>
      <c r="G34" s="26"/>
      <c r="H34" s="26"/>
      <c r="I34" s="26"/>
    </row>
    <row r="35" spans="1:31" s="1" customFormat="1" ht="25.5" customHeight="1" x14ac:dyDescent="0.35">
      <c r="A35" s="26"/>
      <c r="B35" s="26"/>
      <c r="C35" s="26"/>
      <c r="D35" s="26"/>
      <c r="E35" s="26"/>
      <c r="F35" s="26"/>
      <c r="G35" s="26"/>
      <c r="H35" s="26"/>
      <c r="I35" s="26"/>
    </row>
    <row r="36" spans="1:31" x14ac:dyDescent="0.3">
      <c r="A36" s="63"/>
      <c r="B36" s="63"/>
      <c r="C36" s="63"/>
      <c r="D36" s="63"/>
      <c r="E36" s="63"/>
      <c r="F36" s="63"/>
    </row>
    <row r="37" spans="1:31" x14ac:dyDescent="0.3">
      <c r="A37" s="63"/>
      <c r="B37" s="63"/>
      <c r="C37" s="63"/>
      <c r="D37" s="63"/>
      <c r="E37" s="63"/>
      <c r="F37" s="63"/>
    </row>
    <row r="38" spans="1:31" x14ac:dyDescent="0.3">
      <c r="A38" s="63"/>
      <c r="B38" s="63"/>
      <c r="C38" s="63"/>
      <c r="D38" s="63"/>
      <c r="E38" s="63"/>
      <c r="F38" s="63"/>
    </row>
    <row r="39" spans="1:31" hidden="1" x14ac:dyDescent="0.3">
      <c r="A39" s="62" t="s">
        <v>162</v>
      </c>
      <c r="B39" s="62"/>
      <c r="C39" s="62"/>
      <c r="D39" s="62"/>
      <c r="E39" s="62"/>
      <c r="F39" s="62"/>
    </row>
    <row r="40" spans="1:31" ht="30.75" hidden="1" customHeight="1" x14ac:dyDescent="0.3">
      <c r="A40" s="61" t="s">
        <v>161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31" ht="22.5" hidden="1" customHeight="1" x14ac:dyDescent="0.3">
      <c r="A41" s="61" t="s">
        <v>160</v>
      </c>
      <c r="B41" s="61"/>
      <c r="C41" s="61"/>
      <c r="D41" s="61"/>
      <c r="E41" s="61"/>
      <c r="F41" s="61"/>
      <c r="AE41" s="55"/>
    </row>
    <row r="42" spans="1:31" s="58" customFormat="1" ht="12" customHeight="1" x14ac:dyDescent="0.3">
      <c r="C42" s="60"/>
      <c r="D42" s="60"/>
      <c r="E42" s="60"/>
      <c r="AE42" s="59"/>
    </row>
    <row r="43" spans="1:31" s="58" customFormat="1" ht="12" customHeight="1" x14ac:dyDescent="0.3">
      <c r="C43" s="60"/>
      <c r="D43" s="60"/>
      <c r="E43" s="60"/>
      <c r="AE43" s="59"/>
    </row>
    <row r="44" spans="1:31" x14ac:dyDescent="0.3">
      <c r="E44" s="56"/>
      <c r="AE44" s="55"/>
    </row>
    <row r="45" spans="1:31" x14ac:dyDescent="0.3">
      <c r="A45" s="57"/>
      <c r="E45" s="56"/>
      <c r="AE45" s="55"/>
    </row>
    <row r="46" spans="1:31" x14ac:dyDescent="0.3">
      <c r="E46" s="56"/>
      <c r="AE46" s="55"/>
    </row>
    <row r="47" spans="1:31" x14ac:dyDescent="0.3">
      <c r="E47" s="56"/>
      <c r="AE47" s="55"/>
    </row>
  </sheetData>
  <mergeCells count="34">
    <mergeCell ref="A29:F29"/>
    <mergeCell ref="B20:E20"/>
    <mergeCell ref="B21:E21"/>
    <mergeCell ref="A39:F39"/>
    <mergeCell ref="A40:J40"/>
    <mergeCell ref="A41:F41"/>
    <mergeCell ref="B23:E23"/>
    <mergeCell ref="B24:E24"/>
    <mergeCell ref="B25:E25"/>
    <mergeCell ref="B26:E26"/>
    <mergeCell ref="A27:E27"/>
    <mergeCell ref="A22:E22"/>
    <mergeCell ref="A11:E11"/>
    <mergeCell ref="B12:E12"/>
    <mergeCell ref="B13:E13"/>
    <mergeCell ref="A14:E14"/>
    <mergeCell ref="B15:E15"/>
    <mergeCell ref="B16:E16"/>
    <mergeCell ref="B17:E17"/>
    <mergeCell ref="B18:E18"/>
    <mergeCell ref="B19:E19"/>
    <mergeCell ref="A7:J7"/>
    <mergeCell ref="A8:E10"/>
    <mergeCell ref="F9:F10"/>
    <mergeCell ref="G9:G10"/>
    <mergeCell ref="H9:H10"/>
    <mergeCell ref="I9:I10"/>
    <mergeCell ref="J9:J10"/>
    <mergeCell ref="A6:J6"/>
    <mergeCell ref="A1:J1"/>
    <mergeCell ref="A2:J2"/>
    <mergeCell ref="A3:J3"/>
    <mergeCell ref="A4:J4"/>
    <mergeCell ref="A5:J5"/>
  </mergeCells>
  <pageMargins left="0.7" right="0.7" top="0.75" bottom="0.75" header="0.3" footer="0.3"/>
  <pageSetup scale="6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DE23-BCA7-4C76-BF09-8AA8100A92B6}">
  <dimension ref="A1:AI282"/>
  <sheetViews>
    <sheetView tabSelected="1" view="pageBreakPreview" zoomScale="81" zoomScaleNormal="100" zoomScaleSheetLayoutView="81" workbookViewId="0">
      <selection activeCell="J16" sqref="J16"/>
    </sheetView>
  </sheetViews>
  <sheetFormatPr baseColWidth="10" defaultColWidth="11.42578125" defaultRowHeight="18" x14ac:dyDescent="0.35"/>
  <cols>
    <col min="1" max="1" width="15.140625" style="1" customWidth="1"/>
    <col min="2" max="4" width="22.42578125" style="1" customWidth="1"/>
    <col min="5" max="5" width="22.5703125" style="1" hidden="1" customWidth="1"/>
    <col min="6" max="6" width="21.85546875" style="1" hidden="1" customWidth="1"/>
    <col min="7" max="7" width="22.28515625" style="1" hidden="1" customWidth="1"/>
    <col min="8" max="19" width="12.7109375" style="1" customWidth="1"/>
    <col min="20" max="35" width="0" style="1" hidden="1" customWidth="1"/>
    <col min="36" max="16384" width="11.42578125" style="1"/>
  </cols>
  <sheetData>
    <row r="1" spans="1:35" ht="25.5" customHeight="1" x14ac:dyDescent="0.35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 t="s">
        <v>0</v>
      </c>
      <c r="U1" s="32"/>
      <c r="V1" s="32"/>
      <c r="W1" s="32"/>
      <c r="X1" s="32"/>
      <c r="Y1" s="32"/>
      <c r="Z1" s="32"/>
      <c r="AA1" s="32"/>
      <c r="AB1" s="32" t="s">
        <v>0</v>
      </c>
      <c r="AC1" s="32"/>
      <c r="AD1" s="32"/>
      <c r="AE1" s="32"/>
      <c r="AF1" s="32"/>
      <c r="AG1" s="32"/>
      <c r="AH1" s="32"/>
      <c r="AI1" s="32"/>
    </row>
    <row r="2" spans="1:35" ht="25.5" customHeight="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5" ht="25.5" customHeight="1" x14ac:dyDescent="0.3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 t="s">
        <v>3</v>
      </c>
      <c r="U3" s="32"/>
      <c r="V3" s="32"/>
      <c r="W3" s="32"/>
      <c r="X3" s="32"/>
      <c r="Y3" s="32"/>
      <c r="Z3" s="32"/>
      <c r="AA3" s="32"/>
      <c r="AB3" s="32" t="s">
        <v>3</v>
      </c>
      <c r="AC3" s="32"/>
      <c r="AD3" s="32"/>
      <c r="AE3" s="32"/>
      <c r="AF3" s="32"/>
      <c r="AG3" s="32"/>
      <c r="AH3" s="32"/>
      <c r="AI3" s="32"/>
    </row>
    <row r="4" spans="1:35" ht="25.5" customHeight="1" x14ac:dyDescent="0.35">
      <c r="A4" s="32" t="s">
        <v>36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 t="s">
        <v>4</v>
      </c>
      <c r="AC4" s="32"/>
      <c r="AD4" s="32"/>
      <c r="AE4" s="32"/>
      <c r="AF4" s="32"/>
      <c r="AG4" s="32"/>
      <c r="AH4" s="32"/>
      <c r="AI4" s="32"/>
    </row>
    <row r="5" spans="1:35" ht="18" customHeight="1" x14ac:dyDescent="0.35">
      <c r="A5" s="32" t="s">
        <v>181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35" x14ac:dyDescent="0.3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</row>
    <row r="7" spans="1:35" ht="48.75" customHeight="1" x14ac:dyDescent="0.35">
      <c r="A7" s="35" t="s">
        <v>182</v>
      </c>
      <c r="B7" s="35" t="s">
        <v>183</v>
      </c>
      <c r="C7" s="27" t="s">
        <v>7</v>
      </c>
      <c r="D7" s="30" t="s">
        <v>184</v>
      </c>
      <c r="E7" s="30" t="s">
        <v>185</v>
      </c>
      <c r="F7" s="30" t="s">
        <v>186</v>
      </c>
      <c r="G7" s="30" t="s">
        <v>187</v>
      </c>
      <c r="H7" s="37" t="s">
        <v>188</v>
      </c>
      <c r="I7" s="37" t="s">
        <v>189</v>
      </c>
      <c r="J7" s="37" t="s">
        <v>190</v>
      </c>
      <c r="K7" s="37" t="s">
        <v>191</v>
      </c>
      <c r="L7" s="37" t="s">
        <v>192</v>
      </c>
      <c r="M7" s="37" t="s">
        <v>193</v>
      </c>
      <c r="N7" s="37" t="s">
        <v>194</v>
      </c>
      <c r="O7" s="37" t="s">
        <v>195</v>
      </c>
      <c r="P7" s="37" t="s">
        <v>196</v>
      </c>
      <c r="Q7" s="37" t="s">
        <v>197</v>
      </c>
      <c r="R7" s="37" t="s">
        <v>198</v>
      </c>
      <c r="S7" s="37" t="s">
        <v>199</v>
      </c>
    </row>
    <row r="8" spans="1:35" ht="26.25" customHeight="1" x14ac:dyDescent="0.35">
      <c r="A8" s="35"/>
      <c r="B8" s="35"/>
      <c r="C8" s="34" t="s">
        <v>22</v>
      </c>
      <c r="D8" s="34" t="s">
        <v>22</v>
      </c>
      <c r="E8" s="34" t="s">
        <v>22</v>
      </c>
      <c r="F8" s="34" t="s">
        <v>22</v>
      </c>
      <c r="G8" s="34" t="s">
        <v>22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35" ht="30.75" customHeight="1" x14ac:dyDescent="0.35">
      <c r="A9" s="35" t="s">
        <v>200</v>
      </c>
      <c r="B9" s="35" t="s">
        <v>200</v>
      </c>
      <c r="C9" s="34"/>
      <c r="D9" s="34"/>
      <c r="E9" s="34"/>
      <c r="F9" s="34"/>
      <c r="G9" s="34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35" x14ac:dyDescent="0.35">
      <c r="A10" s="89">
        <v>2000</v>
      </c>
      <c r="B10" s="90" t="s">
        <v>201</v>
      </c>
      <c r="C10" s="91">
        <f t="shared" ref="C10:S10" si="0">SUM(C11:C13)</f>
        <v>1933520</v>
      </c>
      <c r="D10" s="91">
        <f t="shared" si="0"/>
        <v>1692586.24</v>
      </c>
      <c r="E10" s="91">
        <f t="shared" si="0"/>
        <v>0</v>
      </c>
      <c r="F10" s="91">
        <f t="shared" si="0"/>
        <v>0</v>
      </c>
      <c r="G10" s="91">
        <f t="shared" si="0"/>
        <v>0</v>
      </c>
      <c r="H10" s="91">
        <f t="shared" si="0"/>
        <v>54992</v>
      </c>
      <c r="I10" s="91">
        <f t="shared" si="0"/>
        <v>70992</v>
      </c>
      <c r="J10" s="91">
        <f t="shared" si="0"/>
        <v>277784</v>
      </c>
      <c r="K10" s="91">
        <f t="shared" si="0"/>
        <v>54992</v>
      </c>
      <c r="L10" s="91">
        <f t="shared" si="0"/>
        <v>342706</v>
      </c>
      <c r="M10" s="91">
        <f t="shared" si="0"/>
        <v>50992</v>
      </c>
      <c r="N10" s="91">
        <f t="shared" si="0"/>
        <v>96742</v>
      </c>
      <c r="O10" s="91">
        <f t="shared" si="0"/>
        <v>489974.24</v>
      </c>
      <c r="P10" s="91">
        <f t="shared" si="0"/>
        <v>66992</v>
      </c>
      <c r="Q10" s="91">
        <f t="shared" si="0"/>
        <v>66992</v>
      </c>
      <c r="R10" s="91">
        <f t="shared" si="0"/>
        <v>62992</v>
      </c>
      <c r="S10" s="91">
        <f t="shared" si="0"/>
        <v>56436</v>
      </c>
    </row>
    <row r="11" spans="1:35" x14ac:dyDescent="0.35">
      <c r="A11" s="92"/>
      <c r="B11" s="7" t="s">
        <v>23</v>
      </c>
      <c r="C11" s="91">
        <v>1571631</v>
      </c>
      <c r="D11" s="91">
        <f>SUM(H11:S11)</f>
        <v>1346697.24</v>
      </c>
      <c r="E11" s="91">
        <v>0</v>
      </c>
      <c r="F11" s="91">
        <v>0</v>
      </c>
      <c r="G11" s="91">
        <v>0</v>
      </c>
      <c r="H11" s="91">
        <v>50000</v>
      </c>
      <c r="I11" s="91">
        <v>61000</v>
      </c>
      <c r="J11" s="91">
        <v>196685</v>
      </c>
      <c r="K11" s="91">
        <v>50000</v>
      </c>
      <c r="L11" s="91">
        <v>187530</v>
      </c>
      <c r="M11" s="91">
        <v>41000</v>
      </c>
      <c r="N11" s="91">
        <v>42000</v>
      </c>
      <c r="O11" s="91">
        <v>484982.24</v>
      </c>
      <c r="P11" s="91">
        <v>62000</v>
      </c>
      <c r="Q11" s="91">
        <v>62000</v>
      </c>
      <c r="R11" s="91">
        <v>58000</v>
      </c>
      <c r="S11" s="91">
        <v>51500</v>
      </c>
    </row>
    <row r="12" spans="1:35" ht="30" x14ac:dyDescent="0.35">
      <c r="A12" s="93"/>
      <c r="B12" s="10" t="s">
        <v>24</v>
      </c>
      <c r="C12" s="91">
        <v>0</v>
      </c>
      <c r="D12" s="91">
        <f>SUM(H12:S12)</f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</row>
    <row r="13" spans="1:35" x14ac:dyDescent="0.35">
      <c r="A13" s="94"/>
      <c r="B13" s="10" t="s">
        <v>25</v>
      </c>
      <c r="C13" s="91">
        <v>361889</v>
      </c>
      <c r="D13" s="91">
        <f>SUM(H13:S13)</f>
        <v>345889</v>
      </c>
      <c r="E13" s="91">
        <v>0</v>
      </c>
      <c r="F13" s="91">
        <v>0</v>
      </c>
      <c r="G13" s="91">
        <v>0</v>
      </c>
      <c r="H13" s="91">
        <v>4992</v>
      </c>
      <c r="I13" s="91">
        <v>9992</v>
      </c>
      <c r="J13" s="91">
        <v>81099</v>
      </c>
      <c r="K13" s="91">
        <v>4992</v>
      </c>
      <c r="L13" s="91">
        <v>155176</v>
      </c>
      <c r="M13" s="91">
        <v>9992</v>
      </c>
      <c r="N13" s="91">
        <v>54742</v>
      </c>
      <c r="O13" s="91">
        <v>4992</v>
      </c>
      <c r="P13" s="91">
        <v>4992</v>
      </c>
      <c r="Q13" s="91">
        <v>4992</v>
      </c>
      <c r="R13" s="91">
        <v>4992</v>
      </c>
      <c r="S13" s="91">
        <v>4936</v>
      </c>
    </row>
    <row r="14" spans="1:35" x14ac:dyDescent="0.35">
      <c r="A14" s="94">
        <v>3000</v>
      </c>
      <c r="B14" s="90" t="s">
        <v>201</v>
      </c>
      <c r="C14" s="91">
        <f t="shared" ref="C14:S14" si="1">SUM(C15:C17)</f>
        <v>5763921</v>
      </c>
      <c r="D14" s="91">
        <f t="shared" si="1"/>
        <v>5489030.7599999998</v>
      </c>
      <c r="E14" s="91">
        <f t="shared" si="1"/>
        <v>0</v>
      </c>
      <c r="F14" s="91">
        <f t="shared" si="1"/>
        <v>0</v>
      </c>
      <c r="G14" s="91">
        <f t="shared" si="1"/>
        <v>0</v>
      </c>
      <c r="H14" s="91">
        <f t="shared" si="1"/>
        <v>361550</v>
      </c>
      <c r="I14" s="91">
        <f t="shared" si="1"/>
        <v>409534</v>
      </c>
      <c r="J14" s="91">
        <f t="shared" si="1"/>
        <v>520120</v>
      </c>
      <c r="K14" s="91">
        <f t="shared" si="1"/>
        <v>368406.64</v>
      </c>
      <c r="L14" s="91">
        <f t="shared" si="1"/>
        <v>540066.64</v>
      </c>
      <c r="M14" s="91">
        <f t="shared" si="1"/>
        <v>394806.64</v>
      </c>
      <c r="N14" s="91">
        <f t="shared" si="1"/>
        <v>795686.64</v>
      </c>
      <c r="O14" s="91">
        <f t="shared" si="1"/>
        <v>520914.64</v>
      </c>
      <c r="P14" s="91">
        <f t="shared" si="1"/>
        <v>565693.64</v>
      </c>
      <c r="Q14" s="91">
        <f t="shared" si="1"/>
        <v>325906.64</v>
      </c>
      <c r="R14" s="91">
        <f t="shared" si="1"/>
        <v>342938.64</v>
      </c>
      <c r="S14" s="91">
        <f t="shared" si="1"/>
        <v>343406.64</v>
      </c>
    </row>
    <row r="15" spans="1:35" x14ac:dyDescent="0.35">
      <c r="A15" s="94"/>
      <c r="B15" s="7" t="s">
        <v>23</v>
      </c>
      <c r="C15" s="91">
        <f>5504525-150000</f>
        <v>5354525</v>
      </c>
      <c r="D15" s="91">
        <f>SUM(H15:S15)</f>
        <v>5079634.76</v>
      </c>
      <c r="E15" s="91">
        <v>0</v>
      </c>
      <c r="F15" s="91">
        <v>0</v>
      </c>
      <c r="G15" s="91">
        <v>0</v>
      </c>
      <c r="H15" s="91">
        <v>355550</v>
      </c>
      <c r="I15" s="91">
        <v>409534</v>
      </c>
      <c r="J15" s="91">
        <v>412752</v>
      </c>
      <c r="K15" s="91">
        <v>289406.64</v>
      </c>
      <c r="L15" s="91">
        <v>517066.64</v>
      </c>
      <c r="M15" s="91">
        <v>394806.64</v>
      </c>
      <c r="N15" s="91">
        <f>792206.64-150000</f>
        <v>642206.64</v>
      </c>
      <c r="O15" s="91">
        <v>487366.64</v>
      </c>
      <c r="P15" s="91">
        <v>565693.64</v>
      </c>
      <c r="Q15" s="91">
        <v>318906.64</v>
      </c>
      <c r="R15" s="91">
        <v>342938.64</v>
      </c>
      <c r="S15" s="91">
        <v>343406.64</v>
      </c>
    </row>
    <row r="16" spans="1:35" ht="30" x14ac:dyDescent="0.35">
      <c r="A16" s="94"/>
      <c r="B16" s="10" t="s">
        <v>24</v>
      </c>
      <c r="C16" s="91">
        <v>150000</v>
      </c>
      <c r="D16" s="91">
        <f>SUM(H16:S16)</f>
        <v>150000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150000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</row>
    <row r="17" spans="1:19" x14ac:dyDescent="0.35">
      <c r="A17" s="94"/>
      <c r="B17" s="10" t="s">
        <v>25</v>
      </c>
      <c r="C17" s="91">
        <v>259396</v>
      </c>
      <c r="D17" s="91">
        <f>SUM(H17:S17)</f>
        <v>259396</v>
      </c>
      <c r="E17" s="91">
        <v>0</v>
      </c>
      <c r="F17" s="91">
        <v>0</v>
      </c>
      <c r="G17" s="91">
        <v>0</v>
      </c>
      <c r="H17" s="91">
        <v>6000</v>
      </c>
      <c r="I17" s="91">
        <v>0</v>
      </c>
      <c r="J17" s="91">
        <v>107368</v>
      </c>
      <c r="K17" s="91">
        <v>79000</v>
      </c>
      <c r="L17" s="91">
        <v>23000</v>
      </c>
      <c r="M17" s="91">
        <v>0</v>
      </c>
      <c r="N17" s="91">
        <v>3480</v>
      </c>
      <c r="O17" s="91">
        <v>33548</v>
      </c>
      <c r="P17" s="91">
        <v>0</v>
      </c>
      <c r="Q17" s="91">
        <v>7000</v>
      </c>
      <c r="R17" s="91">
        <v>0</v>
      </c>
      <c r="S17" s="91">
        <v>0</v>
      </c>
    </row>
    <row r="18" spans="1:19" x14ac:dyDescent="0.35">
      <c r="A18" s="93">
        <v>5000</v>
      </c>
      <c r="B18" s="90" t="s">
        <v>201</v>
      </c>
      <c r="C18" s="91">
        <f t="shared" ref="C18:S18" si="2">SUM(C19:C21)</f>
        <v>694014</v>
      </c>
      <c r="D18" s="91">
        <f t="shared" si="2"/>
        <v>694014</v>
      </c>
      <c r="E18" s="91">
        <f t="shared" si="2"/>
        <v>0</v>
      </c>
      <c r="F18" s="91">
        <f t="shared" si="2"/>
        <v>0</v>
      </c>
      <c r="G18" s="91">
        <f t="shared" si="2"/>
        <v>0</v>
      </c>
      <c r="H18" s="91">
        <f t="shared" si="2"/>
        <v>0</v>
      </c>
      <c r="I18" s="91">
        <f t="shared" si="2"/>
        <v>0</v>
      </c>
      <c r="J18" s="91">
        <f t="shared" si="2"/>
        <v>0</v>
      </c>
      <c r="K18" s="91">
        <f t="shared" si="2"/>
        <v>0</v>
      </c>
      <c r="L18" s="91">
        <f t="shared" si="2"/>
        <v>0</v>
      </c>
      <c r="M18" s="91">
        <f t="shared" si="2"/>
        <v>0</v>
      </c>
      <c r="N18" s="91">
        <f t="shared" si="2"/>
        <v>0</v>
      </c>
      <c r="O18" s="91">
        <f t="shared" si="2"/>
        <v>0</v>
      </c>
      <c r="P18" s="91">
        <f t="shared" si="2"/>
        <v>0</v>
      </c>
      <c r="Q18" s="91">
        <f t="shared" si="2"/>
        <v>0</v>
      </c>
      <c r="R18" s="91">
        <f t="shared" si="2"/>
        <v>694014</v>
      </c>
      <c r="S18" s="91">
        <f t="shared" si="2"/>
        <v>0</v>
      </c>
    </row>
    <row r="19" spans="1:19" x14ac:dyDescent="0.35">
      <c r="A19" s="93"/>
      <c r="B19" s="7" t="s">
        <v>23</v>
      </c>
      <c r="C19" s="91">
        <v>694014</v>
      </c>
      <c r="D19" s="91">
        <f>SUM(H19:S19)</f>
        <v>694014</v>
      </c>
      <c r="E19" s="91">
        <v>0</v>
      </c>
      <c r="F19" s="91">
        <v>0</v>
      </c>
      <c r="G19" s="91">
        <v>0</v>
      </c>
      <c r="H19" s="91">
        <f t="shared" ref="H19:H21" si="3">SUM(H20:H20)</f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694014</v>
      </c>
      <c r="S19" s="91">
        <v>0</v>
      </c>
    </row>
    <row r="20" spans="1:19" ht="30" x14ac:dyDescent="0.35">
      <c r="A20" s="93"/>
      <c r="B20" s="10" t="s">
        <v>24</v>
      </c>
      <c r="C20" s="91">
        <v>0</v>
      </c>
      <c r="D20" s="91">
        <f>SUM(H20:S20)</f>
        <v>0</v>
      </c>
      <c r="E20" s="91">
        <v>0</v>
      </c>
      <c r="F20" s="91">
        <v>0</v>
      </c>
      <c r="G20" s="91">
        <v>0</v>
      </c>
      <c r="H20" s="91">
        <f t="shared" si="3"/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</row>
    <row r="21" spans="1:19" x14ac:dyDescent="0.35">
      <c r="A21" s="93"/>
      <c r="B21" s="10" t="s">
        <v>25</v>
      </c>
      <c r="C21" s="91">
        <v>0</v>
      </c>
      <c r="D21" s="91">
        <f>SUM(H21:S21)</f>
        <v>0</v>
      </c>
      <c r="E21" s="91">
        <v>0</v>
      </c>
      <c r="F21" s="91">
        <v>0</v>
      </c>
      <c r="G21" s="91">
        <v>0</v>
      </c>
      <c r="H21" s="91">
        <f t="shared" si="3"/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</row>
    <row r="22" spans="1:19" hidden="1" x14ac:dyDescent="0.35">
      <c r="A22" s="93"/>
      <c r="B22" s="93"/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</row>
    <row r="23" spans="1:19" x14ac:dyDescent="0.35">
      <c r="A23" s="25" t="s">
        <v>26</v>
      </c>
      <c r="B23" s="25" t="s">
        <v>26</v>
      </c>
      <c r="C23" s="95">
        <f t="shared" ref="C23:S23" si="4">+C10+C14+C18</f>
        <v>8391455</v>
      </c>
      <c r="D23" s="95">
        <f t="shared" si="4"/>
        <v>7875631</v>
      </c>
      <c r="E23" s="95">
        <f t="shared" si="4"/>
        <v>0</v>
      </c>
      <c r="F23" s="95">
        <f t="shared" si="4"/>
        <v>0</v>
      </c>
      <c r="G23" s="95">
        <f t="shared" si="4"/>
        <v>0</v>
      </c>
      <c r="H23" s="95">
        <f t="shared" si="4"/>
        <v>416542</v>
      </c>
      <c r="I23" s="95">
        <f t="shared" si="4"/>
        <v>480526</v>
      </c>
      <c r="J23" s="95">
        <f t="shared" si="4"/>
        <v>797904</v>
      </c>
      <c r="K23" s="95">
        <f t="shared" si="4"/>
        <v>423398.64</v>
      </c>
      <c r="L23" s="95">
        <f t="shared" si="4"/>
        <v>882772.64</v>
      </c>
      <c r="M23" s="95">
        <f t="shared" si="4"/>
        <v>445798.64</v>
      </c>
      <c r="N23" s="95">
        <f t="shared" si="4"/>
        <v>892428.64</v>
      </c>
      <c r="O23" s="95">
        <f t="shared" si="4"/>
        <v>1010888.88</v>
      </c>
      <c r="P23" s="95">
        <f t="shared" si="4"/>
        <v>632685.64</v>
      </c>
      <c r="Q23" s="95">
        <f t="shared" si="4"/>
        <v>392898.64</v>
      </c>
      <c r="R23" s="95">
        <f t="shared" si="4"/>
        <v>1099944.6400000001</v>
      </c>
      <c r="S23" s="95">
        <f t="shared" si="4"/>
        <v>399842.64</v>
      </c>
    </row>
    <row r="24" spans="1:19" x14ac:dyDescent="0.35">
      <c r="A24" s="96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hidden="1" x14ac:dyDescent="0.35">
      <c r="A25" s="98" t="s">
        <v>29</v>
      </c>
      <c r="B25" s="96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</row>
    <row r="26" spans="1:19" ht="25.5" customHeight="1" x14ac:dyDescent="0.35">
      <c r="A26" s="26"/>
      <c r="B26" s="26"/>
      <c r="C26" s="26"/>
      <c r="D26" s="26"/>
      <c r="E26" s="26"/>
      <c r="F26" s="26"/>
      <c r="G26" s="26"/>
      <c r="H26" s="26"/>
      <c r="I26" s="26"/>
    </row>
    <row r="27" spans="1:19" ht="25.5" customHeight="1" x14ac:dyDescent="0.35">
      <c r="A27" s="26"/>
      <c r="B27" s="26"/>
      <c r="C27" s="26"/>
      <c r="D27" s="26"/>
      <c r="E27" s="26"/>
      <c r="F27" s="26"/>
      <c r="G27" s="26"/>
      <c r="H27" s="26"/>
      <c r="I27" s="26"/>
    </row>
    <row r="28" spans="1:19" ht="25.5" customHeight="1" x14ac:dyDescent="0.35">
      <c r="A28" s="26"/>
      <c r="B28" s="26"/>
      <c r="C28" s="26"/>
      <c r="D28" s="26"/>
      <c r="E28" s="26"/>
      <c r="F28" s="26"/>
      <c r="G28" s="26"/>
      <c r="H28" s="26"/>
      <c r="I28" s="26"/>
    </row>
    <row r="29" spans="1:19" ht="25.5" customHeight="1" x14ac:dyDescent="0.35">
      <c r="A29" s="26"/>
      <c r="B29" s="26"/>
      <c r="C29" s="26"/>
      <c r="D29" s="26"/>
      <c r="E29" s="26"/>
      <c r="F29" s="26"/>
      <c r="G29" s="26"/>
      <c r="H29" s="26"/>
      <c r="I29" s="26"/>
    </row>
    <row r="30" spans="1:19" ht="25.5" customHeight="1" x14ac:dyDescent="0.35">
      <c r="A30" s="26"/>
      <c r="B30" s="26"/>
      <c r="C30" s="26"/>
      <c r="D30" s="26"/>
      <c r="E30" s="26"/>
      <c r="F30" s="26"/>
      <c r="G30" s="26"/>
      <c r="H30" s="26"/>
      <c r="I30" s="26"/>
    </row>
    <row r="31" spans="1:19" ht="25.5" customHeight="1" x14ac:dyDescent="0.35">
      <c r="B31" s="98"/>
    </row>
    <row r="38" spans="1:19" hidden="1" x14ac:dyDescent="0.35"/>
    <row r="39" spans="1:19" hidden="1" x14ac:dyDescent="0.35"/>
    <row r="40" spans="1:19" hidden="1" x14ac:dyDescent="0.35">
      <c r="A40" s="18" t="s">
        <v>30</v>
      </c>
      <c r="C40" s="26"/>
      <c r="D40" s="26"/>
      <c r="E40" s="26"/>
      <c r="F40" s="26"/>
      <c r="G40" s="26"/>
      <c r="H40" s="18" t="s">
        <v>30</v>
      </c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pans="1:19" s="19" customFormat="1" ht="28.5" hidden="1" customHeight="1" x14ac:dyDescent="0.3">
      <c r="A41" s="41" t="s">
        <v>31</v>
      </c>
      <c r="B41" s="41"/>
      <c r="C41" s="41"/>
      <c r="D41" s="41"/>
      <c r="E41" s="41"/>
      <c r="F41" s="41"/>
      <c r="G41" s="41"/>
      <c r="H41" s="41" t="s">
        <v>31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2" spans="1:19" s="19" customFormat="1" ht="15" hidden="1" x14ac:dyDescent="0.3">
      <c r="A42" s="21" t="s">
        <v>32</v>
      </c>
      <c r="B42" s="26"/>
      <c r="C42" s="21"/>
      <c r="D42" s="21"/>
      <c r="E42" s="21"/>
      <c r="F42" s="21"/>
      <c r="G42" s="21"/>
      <c r="H42" s="21" t="s">
        <v>32</v>
      </c>
      <c r="I42" s="26"/>
      <c r="J42" s="21"/>
      <c r="K42" s="21"/>
      <c r="L42" s="21"/>
      <c r="M42" s="21"/>
      <c r="N42" s="21"/>
    </row>
    <row r="43" spans="1:19" s="23" customFormat="1" ht="15" hidden="1" x14ac:dyDescent="0.3">
      <c r="A43" s="23" t="s">
        <v>202</v>
      </c>
      <c r="B43" s="21"/>
      <c r="H43" s="23" t="s">
        <v>202</v>
      </c>
      <c r="I43" s="21"/>
    </row>
    <row r="44" spans="1:19" hidden="1" x14ac:dyDescent="0.35">
      <c r="B44" s="23"/>
    </row>
    <row r="45" spans="1:19" hidden="1" x14ac:dyDescent="0.35"/>
    <row r="46" spans="1:19" hidden="1" x14ac:dyDescent="0.35"/>
    <row r="47" spans="1:19" hidden="1" x14ac:dyDescent="0.35"/>
    <row r="48" spans="1:19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3" hidden="1" x14ac:dyDescent="0.35"/>
    <row r="274" hidden="1" x14ac:dyDescent="0.35"/>
    <row r="275" hidden="1" x14ac:dyDescent="0.35"/>
    <row r="276" hidden="1" x14ac:dyDescent="0.35"/>
    <row r="277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</sheetData>
  <mergeCells count="33">
    <mergeCell ref="A41:G41"/>
    <mergeCell ref="H41:S41"/>
    <mergeCell ref="Q7:Q9"/>
    <mergeCell ref="R7:R9"/>
    <mergeCell ref="S7:S9"/>
    <mergeCell ref="C8:C9"/>
    <mergeCell ref="D8:D9"/>
    <mergeCell ref="E8:E9"/>
    <mergeCell ref="F8:F9"/>
    <mergeCell ref="G8:G9"/>
    <mergeCell ref="K7:K9"/>
    <mergeCell ref="L7:L9"/>
    <mergeCell ref="M7:M9"/>
    <mergeCell ref="N7:N9"/>
    <mergeCell ref="O7:O9"/>
    <mergeCell ref="P7:P9"/>
    <mergeCell ref="A4:S4"/>
    <mergeCell ref="T4:AA4"/>
    <mergeCell ref="AB4:AI4"/>
    <mergeCell ref="A5:S5"/>
    <mergeCell ref="A6:S6"/>
    <mergeCell ref="A7:A9"/>
    <mergeCell ref="B7:B9"/>
    <mergeCell ref="H7:H9"/>
    <mergeCell ref="I7:I9"/>
    <mergeCell ref="J7:J9"/>
    <mergeCell ref="A1:S1"/>
    <mergeCell ref="T1:AA1"/>
    <mergeCell ref="AB1:AI1"/>
    <mergeCell ref="A2:S2"/>
    <mergeCell ref="A3:S3"/>
    <mergeCell ref="T3:AA3"/>
    <mergeCell ref="AB3:AI3"/>
  </mergeCells>
  <printOptions horizontalCentered="1"/>
  <pageMargins left="0.70866141732283472" right="0.70866141732283472" top="0.74803149606299213" bottom="0.74803149606299213" header="0.31496062992125984" footer="0.31496062992125984"/>
  <pageSetup scale="52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Procedimiento de contratación</vt:lpstr>
      <vt:lpstr>Capitulo-Partida</vt:lpstr>
      <vt:lpstr>Presupuesto fuera PAAAS</vt:lpstr>
      <vt:lpstr>Calendarizado- Capítulo</vt:lpstr>
      <vt:lpstr>'Calendarizado- Capítulo'!Área_de_impresión</vt:lpstr>
      <vt:lpstr>'Capitulo-Partida'!Área_de_impresión</vt:lpstr>
      <vt:lpstr>'Presupuesto fuera PAAAS'!Área_de_impresión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</dc:creator>
  <cp:lastModifiedBy>Utsh</cp:lastModifiedBy>
  <cp:lastPrinted>2025-04-01T23:09:58Z</cp:lastPrinted>
  <dcterms:created xsi:type="dcterms:W3CDTF">2025-04-01T22:38:32Z</dcterms:created>
  <dcterms:modified xsi:type="dcterms:W3CDTF">2025-07-03T19:53:55Z</dcterms:modified>
</cp:coreProperties>
</file>